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5"/>
  </bookViews>
  <sheets>
    <sheet name="Scandi Cup" sheetId="1" r:id="rId1"/>
    <sheet name="Men" sheetId="2" r:id="rId2"/>
    <sheet name="Ladies" sheetId="3" r:id="rId3"/>
    <sheet name="Juniors" sheetId="4" r:id="rId4"/>
    <sheet name="Pair-Cup" sheetId="5" r:id="rId5"/>
    <sheet name="Results" sheetId="6" r:id="rId6"/>
    <sheet name="ScoreData" sheetId="7" r:id="rId7"/>
  </sheets>
  <definedNames/>
  <calcPr fullCalcOnLoad="1"/>
</workbook>
</file>

<file path=xl/comments6.xml><?xml version="1.0" encoding="utf-8"?>
<comments xmlns="http://schemas.openxmlformats.org/spreadsheetml/2006/main">
  <authors>
    <author>Johan Groth</author>
  </authors>
  <commentList>
    <comment ref="A6" authorId="0">
      <text>
        <r>
          <rPr>
            <b/>
            <sz val="8"/>
            <rFont val="Tahoma"/>
            <family val="2"/>
          </rPr>
          <t>Last (Men)</t>
        </r>
        <r>
          <rPr>
            <sz val="8"/>
            <rFont val="Tahoma"/>
            <family val="2"/>
          </rPr>
          <t xml:space="preserve">
</t>
        </r>
      </text>
    </comment>
    <comment ref="A7" authorId="0">
      <text>
        <r>
          <rPr>
            <b/>
            <sz val="8"/>
            <rFont val="Tahoma"/>
            <family val="2"/>
          </rPr>
          <t>Second to Last (Men)</t>
        </r>
        <r>
          <rPr>
            <sz val="8"/>
            <rFont val="Tahoma"/>
            <family val="2"/>
          </rPr>
          <t xml:space="preserve">
</t>
        </r>
      </text>
    </comment>
    <comment ref="A8" authorId="0">
      <text>
        <r>
          <rPr>
            <b/>
            <sz val="8"/>
            <rFont val="Tahoma"/>
            <family val="2"/>
          </rPr>
          <t>Second to Last (Women)</t>
        </r>
        <r>
          <rPr>
            <sz val="8"/>
            <rFont val="Tahoma"/>
            <family val="2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2"/>
          </rPr>
          <t>7th Place in the TOTAL competition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Johan Groth</author>
  </authors>
  <commentList>
    <comment ref="J2" authorId="0">
      <text>
        <r>
          <rPr>
            <b/>
            <sz val="8"/>
            <rFont val="Tahoma"/>
            <family val="2"/>
          </rPr>
          <t>(G) = Guest
Cannot win main prizes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<sst xmlns="http://schemas.openxmlformats.org/spreadsheetml/2006/main" count="208" uniqueCount="130">
  <si>
    <t>OUT</t>
  </si>
  <si>
    <t>IN</t>
  </si>
  <si>
    <t>GROSS</t>
  </si>
  <si>
    <t>HCP</t>
  </si>
  <si>
    <t>NET</t>
  </si>
  <si>
    <t>POINTS</t>
  </si>
  <si>
    <t>WAVE</t>
  </si>
  <si>
    <t>Kjell Groth</t>
  </si>
  <si>
    <t>Johan Groth</t>
  </si>
  <si>
    <t>Mrs.</t>
  </si>
  <si>
    <t>Mr.</t>
  </si>
  <si>
    <t>Hcp</t>
  </si>
  <si>
    <t>SCANDINAVIAN CUP, SPECIAL SCORES &amp; PRIZES</t>
  </si>
  <si>
    <t>SCANDINAVIAN CUP CHAMPION:</t>
  </si>
  <si>
    <t>LADIES' CHAMPION:</t>
  </si>
  <si>
    <t>JUNIOR CUP CHAMPION:</t>
  </si>
  <si>
    <t>Lucky Seven</t>
  </si>
  <si>
    <t>Ladies' Cup Runner-Up:</t>
  </si>
  <si>
    <t>Ladies' Cup 3rd Place:</t>
  </si>
  <si>
    <t>PAIR CUP CHAMPIONS:</t>
  </si>
  <si>
    <t>Biggest Wave IN</t>
  </si>
  <si>
    <t>Biggest Wave OUT</t>
  </si>
  <si>
    <t>Longest Drive Ladies</t>
  </si>
  <si>
    <t>Longest Drive Gents</t>
  </si>
  <si>
    <t>Best Gross Ladies</t>
  </si>
  <si>
    <t>Best Gross Men</t>
  </si>
  <si>
    <t>Booby-maker (Men)</t>
  </si>
  <si>
    <t>Booby-prize (Men)</t>
  </si>
  <si>
    <t>Leif Nilsson</t>
  </si>
  <si>
    <t>Åke Larsson</t>
  </si>
  <si>
    <t>Bittan Larsson</t>
  </si>
  <si>
    <t>Åke &amp; Bittan</t>
  </si>
  <si>
    <t>Men's Runner-Up:</t>
  </si>
  <si>
    <t>Men's 3rd Place:</t>
  </si>
  <si>
    <t>Booby-prize (Women)</t>
  </si>
  <si>
    <t>Place</t>
  </si>
  <si>
    <t>Name</t>
  </si>
  <si>
    <t>Team</t>
  </si>
  <si>
    <t>Points</t>
  </si>
  <si>
    <t>Juniors</t>
  </si>
  <si>
    <t>PAIR CUP</t>
  </si>
  <si>
    <t>Clas Halling</t>
  </si>
  <si>
    <t>Bengt Jönsson</t>
  </si>
  <si>
    <t>Torben Henriksen</t>
  </si>
  <si>
    <t>Pernille Storm</t>
  </si>
  <si>
    <t>(cm)</t>
  </si>
  <si>
    <t>Men's 1st Prize</t>
  </si>
  <si>
    <t>Calle Eklund</t>
  </si>
  <si>
    <t>Modde Groth</t>
  </si>
  <si>
    <t>Rossy Madsen</t>
  </si>
  <si>
    <t>Maquie Eklund</t>
  </si>
  <si>
    <t>Tomo Bystedt</t>
  </si>
  <si>
    <t>Jørgen Madsen</t>
  </si>
  <si>
    <t>Søren Celinder</t>
  </si>
  <si>
    <t>Kjell &amp; Modde</t>
  </si>
  <si>
    <t>Jørgen &amp; Rossy</t>
  </si>
  <si>
    <t>Calle &amp; Maquie</t>
  </si>
  <si>
    <t>G</t>
  </si>
  <si>
    <t>Anna-Maria Lehikoinen</t>
  </si>
  <si>
    <t>Kalevi Lehikoinen</t>
  </si>
  <si>
    <t>Kalevi &amp; Anna-Maria</t>
  </si>
  <si>
    <t>GROUP</t>
  </si>
  <si>
    <t>OUT course</t>
  </si>
  <si>
    <t>IN COURSE</t>
  </si>
  <si>
    <t>Åke Larsson</t>
  </si>
  <si>
    <t>Kjell Groth</t>
  </si>
  <si>
    <t>Johan Groth</t>
  </si>
  <si>
    <t>Modde Groth</t>
  </si>
  <si>
    <t>Bittan Larsson</t>
  </si>
  <si>
    <t>Clas Halling</t>
  </si>
  <si>
    <t>Classe Bystedt</t>
  </si>
  <si>
    <t>Classe Bystedt</t>
  </si>
  <si>
    <t>Lars Werner</t>
  </si>
  <si>
    <t>Lars Werner</t>
  </si>
  <si>
    <t>Timo Varhama</t>
  </si>
  <si>
    <t>Timo Varhama</t>
  </si>
  <si>
    <t>Leif Nilsson</t>
  </si>
  <si>
    <t>Bo Rasmussen</t>
  </si>
  <si>
    <t>Bo Rasmussen</t>
  </si>
  <si>
    <t>Tomo Bystedt</t>
  </si>
  <si>
    <t>Kalevi Lehikoinen</t>
  </si>
  <si>
    <t>Kimiyo Helgesen</t>
  </si>
  <si>
    <t>Kimiyo Helgesen</t>
  </si>
  <si>
    <t>Pernille Storm</t>
  </si>
  <si>
    <t>Bengt Jönsson</t>
  </si>
  <si>
    <t>Calle Eklund</t>
  </si>
  <si>
    <t>Tomas Hammargren</t>
  </si>
  <si>
    <t>Tomas Hammargren</t>
  </si>
  <si>
    <t>(G)</t>
  </si>
  <si>
    <t>Eric Ullner</t>
  </si>
  <si>
    <t>Eric Ullner</t>
  </si>
  <si>
    <t>Torben Henriksen</t>
  </si>
  <si>
    <t>Eero Tammila</t>
  </si>
  <si>
    <t>Eero Tammila</t>
  </si>
  <si>
    <t>Chris Gregory</t>
  </si>
  <si>
    <t>Chris Gregory</t>
  </si>
  <si>
    <t>Maja Werner</t>
  </si>
  <si>
    <t>Maja Werner</t>
  </si>
  <si>
    <t>Maquie Eklund</t>
  </si>
  <si>
    <t>Søren Celinder</t>
  </si>
  <si>
    <t>Jørgen Madsen</t>
  </si>
  <si>
    <t>Patrick Laraignou</t>
  </si>
  <si>
    <t>Patrick Laraignou</t>
  </si>
  <si>
    <t>Rossy Madsen</t>
  </si>
  <si>
    <t>Anna-Maria Lehikoinen</t>
  </si>
  <si>
    <t>Lars &amp; Maja</t>
  </si>
  <si>
    <t>Maja Werner</t>
  </si>
  <si>
    <t>Lars Werner</t>
  </si>
  <si>
    <t>SCANDINAVIAN CUP OCTOBER 2005, ALL SCORES</t>
  </si>
  <si>
    <t>SCANDINAVIAN CUP OCTOBER 2005, ALL SCORES (MAIN CUP)</t>
  </si>
  <si>
    <t>Åke Larsson</t>
  </si>
  <si>
    <t>Chris Gregory</t>
  </si>
  <si>
    <t>Pernille Storm</t>
  </si>
  <si>
    <t>Tomo Bystedt</t>
  </si>
  <si>
    <t>Nearest Pin H4</t>
  </si>
  <si>
    <t>Nearest Pin H7</t>
  </si>
  <si>
    <t>Nearest Pin H11</t>
  </si>
  <si>
    <t>Nearest Pin H13</t>
  </si>
  <si>
    <t>Nearest Pin H16</t>
  </si>
  <si>
    <t>Nearest Pin  H18 (3rd)</t>
  </si>
  <si>
    <t>Maja Werner</t>
  </si>
  <si>
    <t>Åke Larsson</t>
  </si>
  <si>
    <t>Rossy Madsen</t>
  </si>
  <si>
    <t>Tomo Bystedt</t>
  </si>
  <si>
    <t>Johan Groth</t>
  </si>
  <si>
    <t>Tomas Hammargren</t>
  </si>
  <si>
    <t>Pernille Storm</t>
  </si>
  <si>
    <t>190m</t>
  </si>
  <si>
    <t>Bengt Jönsson</t>
  </si>
  <si>
    <t>250m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</si>
</sst>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kr&quot;;\-#,##0\ &quot;kr&quot;"/>
    <numFmt numFmtId="185" formatCode="#,##0\ &quot;kr&quot;;[Red]\-#,##0\ &quot;kr&quot;"/>
    <numFmt numFmtId="186" formatCode="#,##0.00\ &quot;kr&quot;;\-#,##0.00\ &quot;kr&quot;"/>
    <numFmt numFmtId="187" formatCode="#,##0.00\ &quot;kr&quot;;[Red]\-#,##0.00\ &quot;kr&quot;"/>
    <numFmt numFmtId="188" formatCode="_-* #,##0\ &quot;kr&quot;_-;\-* #,##0\ &quot;kr&quot;_-;_-* &quot;-&quot;\ &quot;kr&quot;_-;_-@_-"/>
    <numFmt numFmtId="189" formatCode="_-* #,##0\ _k_r_-;\-* #,##0\ _k_r_-;_-* &quot;-&quot;\ _k_r_-;_-@_-"/>
    <numFmt numFmtId="190" formatCode="_-* #,##0.00\ &quot;kr&quot;_-;\-* #,##0.00\ &quot;kr&quot;_-;_-* &quot;-&quot;??\ &quot;kr&quot;_-;_-@_-"/>
    <numFmt numFmtId="191" formatCode="_-* #,##0.00\ _k_r_-;\-* #,##0.00\ _k_r_-;_-* &quot;-&quot;??\ _k_r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* #,##0_-;\-* #,##0_-;_-* &quot;-&quot;_-;_-@_-"/>
    <numFmt numFmtId="198" formatCode="_-&quot;£&quot;* #,##0.00_-;\-&quot;£&quot;* #,##0.00_-;_-&quot;£&quot;* &quot;-&quot;??_-;_-@_-"/>
    <numFmt numFmtId="199" formatCode="_-* #,##0.00_-;\-* #,##0.00_-;_-* &quot;-&quot;??_-;_-@_-"/>
  </numFmts>
  <fonts count="23"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2"/>
      <color indexed="18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i/>
      <sz val="9"/>
      <name val="Times New Roman"/>
      <family val="1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2"/>
      <color indexed="18"/>
      <name val="Times New Roman"/>
      <family val="1"/>
    </font>
    <font>
      <i/>
      <sz val="12"/>
      <color indexed="10"/>
      <name val="Times New Roman"/>
      <family val="1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trike/>
      <sz val="10"/>
      <name val="Arial"/>
      <family val="2"/>
    </font>
    <font>
      <strike/>
      <sz val="10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4" borderId="3" xfId="0" applyFont="1" applyFill="1" applyBorder="1" applyAlignment="1">
      <alignment/>
    </xf>
    <xf numFmtId="0" fontId="6" fillId="4" borderId="4" xfId="0" applyFont="1" applyFill="1" applyBorder="1" applyAlignment="1">
      <alignment/>
    </xf>
    <xf numFmtId="0" fontId="1" fillId="5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2" borderId="4" xfId="0" applyFont="1" applyFill="1" applyBorder="1" applyAlignment="1" applyProtection="1">
      <alignment/>
      <protection locked="0"/>
    </xf>
    <xf numFmtId="0" fontId="1" fillId="3" borderId="4" xfId="0" applyFont="1" applyFill="1" applyBorder="1" applyAlignment="1" applyProtection="1">
      <alignment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1" fillId="3" borderId="3" xfId="0" applyFont="1" applyFill="1" applyBorder="1" applyAlignment="1" applyProtection="1">
      <alignment/>
      <protection locked="0"/>
    </xf>
    <xf numFmtId="0" fontId="1" fillId="5" borderId="4" xfId="0" applyFont="1" applyFill="1" applyBorder="1" applyAlignment="1" applyProtection="1">
      <alignment/>
      <protection locked="0"/>
    </xf>
    <xf numFmtId="0" fontId="1" fillId="5" borderId="3" xfId="0" applyFont="1" applyFill="1" applyBorder="1" applyAlignment="1" applyProtection="1">
      <alignment/>
      <protection locked="0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0" xfId="0" applyFill="1" applyBorder="1" applyAlignment="1">
      <alignment/>
    </xf>
    <xf numFmtId="0" fontId="11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11" xfId="0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3" xfId="0" applyFont="1" applyFill="1" applyBorder="1" applyAlignment="1">
      <alignment/>
    </xf>
    <xf numFmtId="0" fontId="6" fillId="8" borderId="2" xfId="0" applyFont="1" applyFill="1" applyBorder="1" applyAlignment="1">
      <alignment/>
    </xf>
    <xf numFmtId="0" fontId="6" fillId="8" borderId="4" xfId="0" applyFont="1" applyFill="1" applyBorder="1" applyAlignment="1">
      <alignment/>
    </xf>
    <xf numFmtId="0" fontId="6" fillId="8" borderId="3" xfId="0" applyFont="1" applyFill="1" applyBorder="1" applyAlignment="1">
      <alignment/>
    </xf>
    <xf numFmtId="0" fontId="16" fillId="0" borderId="0" xfId="0" applyFont="1" applyAlignment="1">
      <alignment/>
    </xf>
    <xf numFmtId="0" fontId="5" fillId="2" borderId="4" xfId="0" applyFont="1" applyFill="1" applyBorder="1" applyAlignment="1" applyProtection="1">
      <alignment/>
      <protection locked="0"/>
    </xf>
    <xf numFmtId="0" fontId="5" fillId="3" borderId="4" xfId="0" applyFont="1" applyFill="1" applyBorder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5" fillId="5" borderId="4" xfId="0" applyFont="1" applyFill="1" applyBorder="1" applyAlignment="1" applyProtection="1">
      <alignment/>
      <protection locked="0"/>
    </xf>
    <xf numFmtId="0" fontId="5" fillId="2" borderId="3" xfId="0" applyFont="1" applyFill="1" applyBorder="1" applyAlignment="1" applyProtection="1">
      <alignment/>
      <protection locked="0"/>
    </xf>
    <xf numFmtId="0" fontId="5" fillId="3" borderId="3" xfId="0" applyFont="1" applyFill="1" applyBorder="1" applyAlignment="1" applyProtection="1">
      <alignment/>
      <protection locked="0"/>
    </xf>
    <xf numFmtId="0" fontId="5" fillId="5" borderId="3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8" fillId="4" borderId="8" xfId="0" applyFont="1" applyFill="1" applyBorder="1" applyAlignment="1">
      <alignment/>
    </xf>
    <xf numFmtId="0" fontId="18" fillId="4" borderId="0" xfId="0" applyFont="1" applyFill="1" applyBorder="1" applyAlignment="1">
      <alignment/>
    </xf>
    <xf numFmtId="0" fontId="19" fillId="4" borderId="0" xfId="0" applyFont="1" applyFill="1" applyBorder="1" applyAlignment="1">
      <alignment horizontal="center"/>
    </xf>
    <xf numFmtId="0" fontId="18" fillId="4" borderId="9" xfId="0" applyFont="1" applyFill="1" applyBorder="1" applyAlignment="1">
      <alignment/>
    </xf>
    <xf numFmtId="0" fontId="18" fillId="4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0" fillId="4" borderId="0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</xdr:row>
      <xdr:rowOff>200025</xdr:rowOff>
    </xdr:from>
    <xdr:to>
      <xdr:col>9</xdr:col>
      <xdr:colOff>161925</xdr:colOff>
      <xdr:row>16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7591425" y="400050"/>
          <a:ext cx="152400" cy="3000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17</xdr:row>
      <xdr:rowOff>28575</xdr:rowOff>
    </xdr:from>
    <xdr:to>
      <xdr:col>10</xdr:col>
      <xdr:colOff>0</xdr:colOff>
      <xdr:row>30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7591425" y="3438525"/>
          <a:ext cx="200025" cy="2752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1:I31"/>
  <sheetViews>
    <sheetView zoomScale="85" zoomScaleNormal="8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57421875" style="2" customWidth="1"/>
    <col min="3" max="4" width="9.140625" style="2" customWidth="1"/>
    <col min="5" max="5" width="13.57421875" style="12" customWidth="1"/>
    <col min="6" max="6" width="9.140625" style="2" customWidth="1"/>
    <col min="7" max="7" width="13.421875" style="2" bestFit="1" customWidth="1"/>
    <col min="8" max="8" width="15.00390625" style="12" customWidth="1"/>
    <col min="9" max="9" width="7.57421875" style="49" bestFit="1" customWidth="1"/>
    <col min="10" max="16384" width="9.140625" style="2" customWidth="1"/>
  </cols>
  <sheetData>
    <row r="1" spans="1:9" ht="18.75">
      <c r="A1" s="1" t="s">
        <v>109</v>
      </c>
      <c r="B1" s="1"/>
      <c r="C1" s="3"/>
      <c r="D1" s="3"/>
      <c r="E1" s="11"/>
      <c r="F1" s="3"/>
      <c r="G1" s="3"/>
      <c r="H1" s="11"/>
      <c r="I1" s="46"/>
    </row>
    <row r="2" spans="1:9" ht="19.5" thickBot="1">
      <c r="A2" s="7" t="s">
        <v>35</v>
      </c>
      <c r="B2" s="7" t="s">
        <v>36</v>
      </c>
      <c r="C2" s="10" t="s">
        <v>0</v>
      </c>
      <c r="D2" s="10" t="s">
        <v>1</v>
      </c>
      <c r="E2" s="17" t="s">
        <v>2</v>
      </c>
      <c r="F2" s="10" t="s">
        <v>3</v>
      </c>
      <c r="G2" s="20" t="s">
        <v>4</v>
      </c>
      <c r="H2" s="16" t="s">
        <v>5</v>
      </c>
      <c r="I2" s="47" t="s">
        <v>6</v>
      </c>
    </row>
    <row r="3" spans="1:9" ht="18.75">
      <c r="A3" s="1">
        <f aca="true" t="shared" si="0" ref="A3:A31">ROW()-2</f>
        <v>1</v>
      </c>
      <c r="B3" s="4" t="s">
        <v>49</v>
      </c>
      <c r="C3" s="1">
        <f>VLOOKUP(B3,ScoreData!B:H,2,FALSE)</f>
        <v>54</v>
      </c>
      <c r="D3" s="1">
        <f>VLOOKUP(B3,ScoreData!B:H,3,FALSE)</f>
        <v>58</v>
      </c>
      <c r="E3" s="18">
        <f aca="true" t="shared" si="1" ref="E3:E31">C3+D3</f>
        <v>112</v>
      </c>
      <c r="F3" s="1">
        <f>VLOOKUP(B3,ScoreData!B:H,5,FALSE)</f>
        <v>36</v>
      </c>
      <c r="G3" s="22">
        <f aca="true" t="shared" si="2" ref="G3:G31">E3-F3</f>
        <v>76</v>
      </c>
      <c r="H3" s="14">
        <f>VLOOKUP(B3,ScoreData!B:H,7,FALSE)</f>
        <v>32</v>
      </c>
      <c r="I3" s="48">
        <f>VLOOKUP(B3,ScoreData!B:I,8,FALSE)</f>
        <v>-4</v>
      </c>
    </row>
    <row r="4" spans="1:9" ht="18.75">
      <c r="A4" s="1">
        <f t="shared" si="0"/>
        <v>2</v>
      </c>
      <c r="B4" s="4" t="s">
        <v>47</v>
      </c>
      <c r="C4" s="1">
        <f>VLOOKUP(B4,ScoreData!B:H,2,FALSE)</f>
        <v>46</v>
      </c>
      <c r="D4" s="1">
        <f>VLOOKUP(B4,ScoreData!B:H,3,FALSE)</f>
        <v>45</v>
      </c>
      <c r="E4" s="18">
        <f t="shared" si="1"/>
        <v>91</v>
      </c>
      <c r="F4" s="1">
        <f>VLOOKUP(B4,ScoreData!B:H,5,FALSE)</f>
        <v>14</v>
      </c>
      <c r="G4" s="22">
        <f t="shared" si="2"/>
        <v>77</v>
      </c>
      <c r="H4" s="13">
        <f>VLOOKUP(B4,ScoreData!B:H,7,FALSE)</f>
        <v>31</v>
      </c>
      <c r="I4" s="48">
        <f>VLOOKUP(B4,ScoreData!B:I,8,FALSE)</f>
        <v>1</v>
      </c>
    </row>
    <row r="5" spans="1:9" ht="18.75">
      <c r="A5" s="1">
        <f t="shared" si="0"/>
        <v>3</v>
      </c>
      <c r="B5" s="4" t="s">
        <v>44</v>
      </c>
      <c r="C5" s="1">
        <f>VLOOKUP(B5,ScoreData!B:H,2,FALSE)</f>
        <v>48</v>
      </c>
      <c r="D5" s="1">
        <f>VLOOKUP(B5,ScoreData!B:H,3,FALSE)</f>
        <v>47</v>
      </c>
      <c r="E5" s="18">
        <f t="shared" si="1"/>
        <v>95</v>
      </c>
      <c r="F5" s="1">
        <f>VLOOKUP(B5,ScoreData!B:H,5,FALSE)</f>
        <v>18</v>
      </c>
      <c r="G5" s="22">
        <f t="shared" si="2"/>
        <v>77</v>
      </c>
      <c r="H5" s="13">
        <f>VLOOKUP(B5,ScoreData!B:H,7,FALSE)</f>
        <v>31</v>
      </c>
      <c r="I5" s="48">
        <f>VLOOKUP(B5,ScoreData!B:I,8,FALSE)</f>
        <v>-1</v>
      </c>
    </row>
    <row r="6" spans="1:9" ht="18.75">
      <c r="A6" s="1">
        <f t="shared" si="0"/>
        <v>4</v>
      </c>
      <c r="B6" s="4" t="s">
        <v>92</v>
      </c>
      <c r="C6" s="1">
        <f>VLOOKUP(B6,ScoreData!B:H,2,FALSE)</f>
        <v>45</v>
      </c>
      <c r="D6" s="1">
        <f>VLOOKUP(B6,ScoreData!B:H,3,FALSE)</f>
        <v>45</v>
      </c>
      <c r="E6" s="18">
        <f t="shared" si="1"/>
        <v>90</v>
      </c>
      <c r="F6" s="1">
        <f>VLOOKUP(B6,ScoreData!B:H,5,FALSE)</f>
        <v>20</v>
      </c>
      <c r="G6" s="22">
        <f t="shared" si="2"/>
        <v>70</v>
      </c>
      <c r="H6" s="13">
        <f>VLOOKUP(B6,ScoreData!B:H,7,FALSE)</f>
        <v>30</v>
      </c>
      <c r="I6" s="48">
        <f>VLOOKUP(B6,ScoreData!B:I,8,FALSE)</f>
        <v>0</v>
      </c>
    </row>
    <row r="7" spans="1:9" ht="18.75">
      <c r="A7" s="1">
        <f t="shared" si="0"/>
        <v>5</v>
      </c>
      <c r="B7" s="4" t="s">
        <v>51</v>
      </c>
      <c r="C7" s="1">
        <f>VLOOKUP(B7,ScoreData!B:H,2,FALSE)</f>
        <v>44</v>
      </c>
      <c r="D7" s="1">
        <f>VLOOKUP(B7,ScoreData!B:H,3,FALSE)</f>
        <v>38</v>
      </c>
      <c r="E7" s="18">
        <f t="shared" si="1"/>
        <v>82</v>
      </c>
      <c r="F7" s="1">
        <f>VLOOKUP(B7,ScoreData!B:H,5,FALSE)</f>
        <v>3</v>
      </c>
      <c r="G7" s="22">
        <f t="shared" si="2"/>
        <v>79</v>
      </c>
      <c r="H7" s="13">
        <f>VLOOKUP(B7,ScoreData!B:H,7,FALSE)</f>
        <v>29</v>
      </c>
      <c r="I7" s="48">
        <f>VLOOKUP(B7,ScoreData!B:I,8,FALSE)</f>
        <v>-6</v>
      </c>
    </row>
    <row r="8" spans="1:9" ht="18.75">
      <c r="A8" s="1">
        <f t="shared" si="0"/>
        <v>6</v>
      </c>
      <c r="B8" s="4" t="s">
        <v>86</v>
      </c>
      <c r="C8" s="1">
        <f>VLOOKUP(B8,ScoreData!B:H,2,FALSE)</f>
        <v>46</v>
      </c>
      <c r="D8" s="1">
        <f>VLOOKUP(B8,ScoreData!B:H,3,FALSE)</f>
        <v>44</v>
      </c>
      <c r="E8" s="18">
        <f t="shared" si="1"/>
        <v>90</v>
      </c>
      <c r="F8" s="1">
        <f>VLOOKUP(B8,ScoreData!B:H,5,FALSE)</f>
        <v>11</v>
      </c>
      <c r="G8" s="22">
        <f t="shared" si="2"/>
        <v>79</v>
      </c>
      <c r="H8" s="13">
        <f>VLOOKUP(B8,ScoreData!B:H,7,FALSE)</f>
        <v>29</v>
      </c>
      <c r="I8" s="48">
        <f>VLOOKUP(B8,ScoreData!B:I,8,FALSE)</f>
        <v>2</v>
      </c>
    </row>
    <row r="9" spans="1:9" ht="18.75">
      <c r="A9" s="1">
        <f t="shared" si="0"/>
        <v>7</v>
      </c>
      <c r="B9" s="4" t="s">
        <v>72</v>
      </c>
      <c r="C9" s="1">
        <f>VLOOKUP(B9,ScoreData!B:H,2,FALSE)</f>
        <v>50</v>
      </c>
      <c r="D9" s="1">
        <f>VLOOKUP(B9,ScoreData!B:H,3,FALSE)</f>
        <v>46</v>
      </c>
      <c r="E9" s="18">
        <f t="shared" si="1"/>
        <v>96</v>
      </c>
      <c r="F9" s="1">
        <f>VLOOKUP(B9,ScoreData!B:H,5,FALSE)</f>
        <v>16</v>
      </c>
      <c r="G9" s="22">
        <f t="shared" si="2"/>
        <v>80</v>
      </c>
      <c r="H9" s="13">
        <f>VLOOKUP(B9,ScoreData!B:H,7,FALSE)</f>
        <v>29</v>
      </c>
      <c r="I9" s="48">
        <f>VLOOKUP(B9,ScoreData!B:I,8,FALSE)</f>
        <v>-4</v>
      </c>
    </row>
    <row r="10" spans="1:9" ht="18.75">
      <c r="A10" s="1">
        <f t="shared" si="0"/>
        <v>8</v>
      </c>
      <c r="B10" s="4" t="s">
        <v>96</v>
      </c>
      <c r="C10" s="1">
        <f>VLOOKUP(B10,ScoreData!B:H,2,FALSE)</f>
        <v>47</v>
      </c>
      <c r="D10" s="1">
        <f>VLOOKUP(B10,ScoreData!B:H,3,FALSE)</f>
        <v>51</v>
      </c>
      <c r="E10" s="18">
        <f t="shared" si="1"/>
        <v>98</v>
      </c>
      <c r="F10" s="1">
        <f>VLOOKUP(B10,ScoreData!B:H,5,FALSE)</f>
        <v>16</v>
      </c>
      <c r="G10" s="22">
        <f t="shared" si="2"/>
        <v>82</v>
      </c>
      <c r="H10" s="13">
        <f>VLOOKUP(B10,ScoreData!B:H,7,FALSE)</f>
        <v>28</v>
      </c>
      <c r="I10" s="48">
        <f>VLOOKUP(B10,ScoreData!B:I,8,FALSE)</f>
        <v>-4</v>
      </c>
    </row>
    <row r="11" spans="1:9" ht="18.75">
      <c r="A11" s="1">
        <f t="shared" si="0"/>
        <v>9</v>
      </c>
      <c r="B11" s="4" t="s">
        <v>70</v>
      </c>
      <c r="C11" s="1">
        <f>VLOOKUP(B11,ScoreData!B:H,2,FALSE)</f>
        <v>50</v>
      </c>
      <c r="D11" s="1">
        <f>VLOOKUP(B11,ScoreData!B:H,3,FALSE)</f>
        <v>54</v>
      </c>
      <c r="E11" s="18">
        <f t="shared" si="1"/>
        <v>104</v>
      </c>
      <c r="F11" s="1">
        <f>VLOOKUP(B11,ScoreData!B:H,5,FALSE)</f>
        <v>22</v>
      </c>
      <c r="G11" s="22">
        <f t="shared" si="2"/>
        <v>82</v>
      </c>
      <c r="H11" s="13">
        <f>VLOOKUP(B11,ScoreData!B:H,7,FALSE)</f>
        <v>28</v>
      </c>
      <c r="I11" s="48">
        <f>VLOOKUP(B11,ScoreData!B:I,8,FALSE)</f>
        <v>4</v>
      </c>
    </row>
    <row r="12" spans="1:9" ht="18.75">
      <c r="A12" s="1">
        <f t="shared" si="0"/>
        <v>10</v>
      </c>
      <c r="B12" s="4" t="s">
        <v>29</v>
      </c>
      <c r="C12" s="1">
        <f>VLOOKUP(B12,ScoreData!B:H,2,FALSE)</f>
        <v>51</v>
      </c>
      <c r="D12" s="1">
        <f>VLOOKUP(B12,ScoreData!B:H,3,FALSE)</f>
        <v>43</v>
      </c>
      <c r="E12" s="18">
        <f t="shared" si="1"/>
        <v>94</v>
      </c>
      <c r="F12" s="1">
        <f>VLOOKUP(B12,ScoreData!B:H,5,FALSE)</f>
        <v>13</v>
      </c>
      <c r="G12" s="22">
        <f t="shared" si="2"/>
        <v>81</v>
      </c>
      <c r="H12" s="13">
        <f>VLOOKUP(B12,ScoreData!B:H,7,FALSE)</f>
        <v>27</v>
      </c>
      <c r="I12" s="48">
        <f>VLOOKUP(B12,ScoreData!B:I,8,FALSE)</f>
        <v>-8</v>
      </c>
    </row>
    <row r="13" spans="1:9" ht="18.75">
      <c r="A13" s="1">
        <f t="shared" si="0"/>
        <v>11</v>
      </c>
      <c r="B13" s="4" t="s">
        <v>41</v>
      </c>
      <c r="C13" s="1">
        <f>VLOOKUP(B13,ScoreData!B:H,2,FALSE)</f>
        <v>54</v>
      </c>
      <c r="D13" s="1">
        <f>VLOOKUP(B13,ScoreData!B:H,3,FALSE)</f>
        <v>48</v>
      </c>
      <c r="E13" s="18">
        <f t="shared" si="1"/>
        <v>102</v>
      </c>
      <c r="F13" s="1">
        <f>VLOOKUP(B13,ScoreData!B:H,5,FALSE)</f>
        <v>18</v>
      </c>
      <c r="G13" s="22">
        <f t="shared" si="2"/>
        <v>84</v>
      </c>
      <c r="H13" s="13">
        <f>VLOOKUP(B13,ScoreData!B:H,7,FALSE)</f>
        <v>26</v>
      </c>
      <c r="I13" s="48">
        <f>VLOOKUP(B13,ScoreData!B:I,8,FALSE)</f>
        <v>-6</v>
      </c>
    </row>
    <row r="14" spans="1:9" ht="18.75">
      <c r="A14" s="1">
        <f t="shared" si="0"/>
        <v>12</v>
      </c>
      <c r="B14" s="4" t="s">
        <v>50</v>
      </c>
      <c r="C14" s="1">
        <f>VLOOKUP(B14,ScoreData!B:H,2,FALSE)</f>
        <v>54</v>
      </c>
      <c r="D14" s="1">
        <f>VLOOKUP(B14,ScoreData!B:H,3,FALSE)</f>
        <v>54</v>
      </c>
      <c r="E14" s="18">
        <f t="shared" si="1"/>
        <v>108</v>
      </c>
      <c r="F14" s="1">
        <f>VLOOKUP(B14,ScoreData!B:H,5,FALSE)</f>
        <v>23</v>
      </c>
      <c r="G14" s="22">
        <f t="shared" si="2"/>
        <v>85</v>
      </c>
      <c r="H14" s="13">
        <f>VLOOKUP(B14,ScoreData!B:H,7,FALSE)</f>
        <v>25</v>
      </c>
      <c r="I14" s="48">
        <f>VLOOKUP(B14,ScoreData!B:I,8,FALSE)</f>
        <v>0</v>
      </c>
    </row>
    <row r="15" spans="1:9" ht="18.75">
      <c r="A15" s="1">
        <f t="shared" si="0"/>
        <v>13</v>
      </c>
      <c r="B15" s="4" t="s">
        <v>48</v>
      </c>
      <c r="C15" s="1">
        <f>VLOOKUP(B15,ScoreData!B:H,2,FALSE)</f>
        <v>52</v>
      </c>
      <c r="D15" s="1">
        <f>VLOOKUP(B15,ScoreData!B:H,3,FALSE)</f>
        <v>53</v>
      </c>
      <c r="E15" s="18">
        <f t="shared" si="1"/>
        <v>105</v>
      </c>
      <c r="F15" s="1">
        <f>VLOOKUP(B15,ScoreData!B:H,5,FALSE)</f>
        <v>16</v>
      </c>
      <c r="G15" s="22">
        <f t="shared" si="2"/>
        <v>89</v>
      </c>
      <c r="H15" s="13">
        <f>VLOOKUP(B15,ScoreData!B:H,7,FALSE)</f>
        <v>25</v>
      </c>
      <c r="I15" s="48">
        <f>VLOOKUP(B15,ScoreData!B:I,8,FALSE)</f>
        <v>1</v>
      </c>
    </row>
    <row r="16" spans="1:9" ht="18.75">
      <c r="A16" s="1">
        <f t="shared" si="0"/>
        <v>14</v>
      </c>
      <c r="B16" s="4" t="s">
        <v>94</v>
      </c>
      <c r="C16" s="1">
        <f>VLOOKUP(B16,ScoreData!B:H,2,FALSE)</f>
        <v>47</v>
      </c>
      <c r="D16" s="1">
        <f>VLOOKUP(B16,ScoreData!B:H,3,FALSE)</f>
        <v>53</v>
      </c>
      <c r="E16" s="18">
        <f t="shared" si="1"/>
        <v>100</v>
      </c>
      <c r="F16" s="1">
        <f>VLOOKUP(B16,ScoreData!B:H,5,FALSE)</f>
        <v>20</v>
      </c>
      <c r="G16" s="22">
        <f t="shared" si="2"/>
        <v>80</v>
      </c>
      <c r="H16" s="13">
        <f>VLOOKUP(B16,ScoreData!B:H,7,FALSE)</f>
        <v>24</v>
      </c>
      <c r="I16" s="48">
        <f>VLOOKUP(B16,ScoreData!B:I,8,FALSE)</f>
        <v>-6</v>
      </c>
    </row>
    <row r="17" spans="1:9" ht="18.75">
      <c r="A17" s="1">
        <f t="shared" si="0"/>
        <v>15</v>
      </c>
      <c r="B17" s="4" t="s">
        <v>53</v>
      </c>
      <c r="C17" s="1">
        <f>VLOOKUP(B17,ScoreData!B:H,2,FALSE)</f>
        <v>59</v>
      </c>
      <c r="D17" s="1">
        <f>VLOOKUP(B17,ScoreData!B:H,3,FALSE)</f>
        <v>49</v>
      </c>
      <c r="E17" s="18">
        <f t="shared" si="1"/>
        <v>108</v>
      </c>
      <c r="F17" s="1">
        <f>VLOOKUP(B17,ScoreData!B:H,5,FALSE)</f>
        <v>20</v>
      </c>
      <c r="G17" s="22">
        <f t="shared" si="2"/>
        <v>88</v>
      </c>
      <c r="H17" s="13">
        <f>VLOOKUP(B17,ScoreData!B:H,7,FALSE)</f>
        <v>24</v>
      </c>
      <c r="I17" s="48">
        <f>VLOOKUP(B17,ScoreData!B:I,8,FALSE)</f>
        <v>10</v>
      </c>
    </row>
    <row r="18" spans="1:9" ht="18.75">
      <c r="A18" s="1">
        <f t="shared" si="0"/>
        <v>16</v>
      </c>
      <c r="B18" s="4" t="s">
        <v>52</v>
      </c>
      <c r="C18" s="1">
        <f>VLOOKUP(B18,ScoreData!B:H,2,FALSE)</f>
        <v>54</v>
      </c>
      <c r="D18" s="1">
        <f>VLOOKUP(B18,ScoreData!B:H,3,FALSE)</f>
        <v>49</v>
      </c>
      <c r="E18" s="18">
        <f t="shared" si="1"/>
        <v>103</v>
      </c>
      <c r="F18" s="1">
        <f>VLOOKUP(B18,ScoreData!B:H,5,FALSE)</f>
        <v>14</v>
      </c>
      <c r="G18" s="22">
        <f t="shared" si="2"/>
        <v>89</v>
      </c>
      <c r="H18" s="13">
        <f>VLOOKUP(B18,ScoreData!B:H,7,FALSE)</f>
        <v>24</v>
      </c>
      <c r="I18" s="48">
        <f>VLOOKUP(B18,ScoreData!B:I,8,FALSE)</f>
        <v>5</v>
      </c>
    </row>
    <row r="19" spans="1:9" ht="18.75">
      <c r="A19" s="1">
        <f t="shared" si="0"/>
        <v>17</v>
      </c>
      <c r="B19" s="4" t="s">
        <v>77</v>
      </c>
      <c r="C19" s="1">
        <f>VLOOKUP(B19,ScoreData!B:H,2,FALSE)</f>
        <v>56</v>
      </c>
      <c r="D19" s="1">
        <f>VLOOKUP(B19,ScoreData!B:H,3,FALSE)</f>
        <v>53</v>
      </c>
      <c r="E19" s="18">
        <f t="shared" si="1"/>
        <v>109</v>
      </c>
      <c r="F19" s="1">
        <f>VLOOKUP(B19,ScoreData!B:H,5,FALSE)</f>
        <v>20</v>
      </c>
      <c r="G19" s="22">
        <f t="shared" si="2"/>
        <v>89</v>
      </c>
      <c r="H19" s="13">
        <f>VLOOKUP(B19,ScoreData!B:H,7,FALSE)</f>
        <v>24</v>
      </c>
      <c r="I19" s="48">
        <f>VLOOKUP(B19,ScoreData!B:I,8,FALSE)</f>
        <v>-3</v>
      </c>
    </row>
    <row r="20" spans="1:9" ht="18.75">
      <c r="A20" s="1">
        <f t="shared" si="0"/>
        <v>18</v>
      </c>
      <c r="B20" s="4" t="s">
        <v>59</v>
      </c>
      <c r="C20" s="1">
        <f>VLOOKUP(B20,ScoreData!B:H,2,FALSE)</f>
        <v>48</v>
      </c>
      <c r="D20" s="1">
        <f>VLOOKUP(B20,ScoreData!B:H,3,FALSE)</f>
        <v>47</v>
      </c>
      <c r="E20" s="18">
        <f t="shared" si="1"/>
        <v>95</v>
      </c>
      <c r="F20" s="1">
        <f>VLOOKUP(B20,ScoreData!B:H,5,FALSE)</f>
        <v>9</v>
      </c>
      <c r="G20" s="22">
        <f t="shared" si="2"/>
        <v>86</v>
      </c>
      <c r="H20" s="13">
        <f>VLOOKUP(B20,ScoreData!B:H,7,FALSE)</f>
        <v>23</v>
      </c>
      <c r="I20" s="48">
        <f>VLOOKUP(B20,ScoreData!B:I,8,FALSE)</f>
        <v>-1</v>
      </c>
    </row>
    <row r="21" spans="1:9" ht="18.75">
      <c r="A21" s="1">
        <f t="shared" si="0"/>
        <v>19</v>
      </c>
      <c r="B21" s="4" t="s">
        <v>101</v>
      </c>
      <c r="C21" s="1">
        <f>VLOOKUP(B21,ScoreData!B:H,2,FALSE)</f>
        <v>57</v>
      </c>
      <c r="D21" s="1">
        <f>VLOOKUP(B21,ScoreData!B:H,3,FALSE)</f>
        <v>55</v>
      </c>
      <c r="E21" s="18">
        <f t="shared" si="1"/>
        <v>112</v>
      </c>
      <c r="F21" s="1">
        <f>VLOOKUP(B21,ScoreData!B:H,5,FALSE)</f>
        <v>25</v>
      </c>
      <c r="G21" s="22">
        <f t="shared" si="2"/>
        <v>87</v>
      </c>
      <c r="H21" s="13">
        <f>VLOOKUP(B21,ScoreData!B:H,7,FALSE)</f>
        <v>23</v>
      </c>
      <c r="I21" s="48">
        <f>VLOOKUP(B21,ScoreData!B:I,8,FALSE)</f>
        <v>2</v>
      </c>
    </row>
    <row r="22" spans="1:9" ht="18.75">
      <c r="A22" s="1">
        <f t="shared" si="0"/>
        <v>20</v>
      </c>
      <c r="B22" s="4" t="s">
        <v>28</v>
      </c>
      <c r="C22" s="1">
        <f>VLOOKUP(B22,ScoreData!B:H,2,FALSE)</f>
        <v>56</v>
      </c>
      <c r="D22" s="1">
        <f>VLOOKUP(B22,ScoreData!B:H,3,FALSE)</f>
        <v>54</v>
      </c>
      <c r="E22" s="18">
        <f t="shared" si="1"/>
        <v>110</v>
      </c>
      <c r="F22" s="1">
        <f>VLOOKUP(B22,ScoreData!B:H,5,FALSE)</f>
        <v>22</v>
      </c>
      <c r="G22" s="22">
        <f t="shared" si="2"/>
        <v>88</v>
      </c>
      <c r="H22" s="13">
        <f>VLOOKUP(B22,ScoreData!B:H,7,FALSE)</f>
        <v>23</v>
      </c>
      <c r="I22" s="48">
        <f>VLOOKUP(B22,ScoreData!B:I,8,FALSE)</f>
        <v>-2</v>
      </c>
    </row>
    <row r="23" spans="1:9" ht="18.75">
      <c r="A23" s="1">
        <f t="shared" si="0"/>
        <v>21</v>
      </c>
      <c r="B23" s="4" t="s">
        <v>74</v>
      </c>
      <c r="C23" s="1">
        <f>VLOOKUP(B23,ScoreData!B:H,2,FALSE)</f>
        <v>58</v>
      </c>
      <c r="D23" s="1">
        <f>VLOOKUP(B23,ScoreData!B:H,3,FALSE)</f>
        <v>55</v>
      </c>
      <c r="E23" s="18">
        <f t="shared" si="1"/>
        <v>113</v>
      </c>
      <c r="F23" s="1">
        <f>VLOOKUP(B23,ScoreData!B:H,5,FALSE)</f>
        <v>24</v>
      </c>
      <c r="G23" s="22">
        <f t="shared" si="2"/>
        <v>89</v>
      </c>
      <c r="H23" s="13">
        <f>VLOOKUP(B23,ScoreData!B:H,7,FALSE)</f>
        <v>23</v>
      </c>
      <c r="I23" s="48">
        <f>VLOOKUP(B23,ScoreData!B:I,8,FALSE)</f>
        <v>-3</v>
      </c>
    </row>
    <row r="24" spans="1:9" ht="18.75">
      <c r="A24" s="1">
        <f t="shared" si="0"/>
        <v>22</v>
      </c>
      <c r="B24" s="4" t="s">
        <v>7</v>
      </c>
      <c r="C24" s="1">
        <f>VLOOKUP(B24,ScoreData!B:H,2,FALSE)</f>
        <v>55</v>
      </c>
      <c r="D24" s="1">
        <f>VLOOKUP(B24,ScoreData!B:H,3,FALSE)</f>
        <v>55</v>
      </c>
      <c r="E24" s="18">
        <f t="shared" si="1"/>
        <v>110</v>
      </c>
      <c r="F24" s="1">
        <f>VLOOKUP(B24,ScoreData!B:H,5,FALSE)</f>
        <v>21</v>
      </c>
      <c r="G24" s="22">
        <f t="shared" si="2"/>
        <v>89</v>
      </c>
      <c r="H24" s="13">
        <f>VLOOKUP(B24,ScoreData!B:H,7,FALSE)</f>
        <v>22</v>
      </c>
      <c r="I24" s="48">
        <f>VLOOKUP(B24,ScoreData!B:I,8,FALSE)</f>
        <v>0</v>
      </c>
    </row>
    <row r="25" spans="1:9" ht="18.75">
      <c r="A25" s="1">
        <f t="shared" si="0"/>
        <v>23</v>
      </c>
      <c r="B25" s="4" t="s">
        <v>30</v>
      </c>
      <c r="C25" s="1">
        <f>VLOOKUP(B25,ScoreData!B:H,2,FALSE)</f>
        <v>57</v>
      </c>
      <c r="D25" s="1">
        <f>VLOOKUP(B25,ScoreData!B:H,3,FALSE)</f>
        <v>51</v>
      </c>
      <c r="E25" s="18">
        <f t="shared" si="1"/>
        <v>108</v>
      </c>
      <c r="F25" s="1">
        <f>VLOOKUP(B25,ScoreData!B:H,5,FALSE)</f>
        <v>21</v>
      </c>
      <c r="G25" s="22">
        <f t="shared" si="2"/>
        <v>87</v>
      </c>
      <c r="H25" s="13">
        <f>VLOOKUP(B25,ScoreData!B:H,7,FALSE)</f>
        <v>21</v>
      </c>
      <c r="I25" s="48">
        <f>VLOOKUP(B25,ScoreData!B:I,8,FALSE)</f>
        <v>-6</v>
      </c>
    </row>
    <row r="26" spans="1:9" ht="18.75">
      <c r="A26" s="1">
        <f t="shared" si="0"/>
        <v>24</v>
      </c>
      <c r="B26" s="4" t="s">
        <v>81</v>
      </c>
      <c r="C26" s="1">
        <f>VLOOKUP(B26,ScoreData!B:H,2,FALSE)</f>
        <v>66</v>
      </c>
      <c r="D26" s="1">
        <f>VLOOKUP(B26,ScoreData!B:H,3,FALSE)</f>
        <v>63</v>
      </c>
      <c r="E26" s="18">
        <f t="shared" si="1"/>
        <v>129</v>
      </c>
      <c r="F26" s="1">
        <f>VLOOKUP(B26,ScoreData!B:H,5,FALSE)</f>
        <v>36</v>
      </c>
      <c r="G26" s="22">
        <f t="shared" si="2"/>
        <v>93</v>
      </c>
      <c r="H26" s="13">
        <f>VLOOKUP(B26,ScoreData!B:H,7,FALSE)</f>
        <v>21</v>
      </c>
      <c r="I26" s="48">
        <f>VLOOKUP(B26,ScoreData!B:I,8,FALSE)</f>
        <v>-3</v>
      </c>
    </row>
    <row r="27" spans="1:9" ht="18.75">
      <c r="A27" s="1">
        <f t="shared" si="0"/>
        <v>25</v>
      </c>
      <c r="B27" s="4" t="s">
        <v>43</v>
      </c>
      <c r="C27" s="1">
        <f>VLOOKUP(B27,ScoreData!B:H,2,FALSE)</f>
        <v>63</v>
      </c>
      <c r="D27" s="1">
        <f>VLOOKUP(B27,ScoreData!B:H,3,FALSE)</f>
        <v>58</v>
      </c>
      <c r="E27" s="18">
        <f t="shared" si="1"/>
        <v>121</v>
      </c>
      <c r="F27" s="1">
        <f>VLOOKUP(B27,ScoreData!B:H,5,FALSE)</f>
        <v>30</v>
      </c>
      <c r="G27" s="22">
        <f t="shared" si="2"/>
        <v>91</v>
      </c>
      <c r="H27" s="13">
        <f>VLOOKUP(B27,ScoreData!B:H,7,FALSE)</f>
        <v>19</v>
      </c>
      <c r="I27" s="48">
        <f>VLOOKUP(B27,ScoreData!B:I,8,FALSE)</f>
        <v>5</v>
      </c>
    </row>
    <row r="28" spans="1:9" ht="18.75">
      <c r="A28" s="1">
        <f t="shared" si="0"/>
        <v>26</v>
      </c>
      <c r="B28" s="4" t="s">
        <v>42</v>
      </c>
      <c r="C28" s="1">
        <f>VLOOKUP(B28,ScoreData!B:H,2,FALSE)</f>
        <v>55</v>
      </c>
      <c r="D28" s="1">
        <f>VLOOKUP(B28,ScoreData!B:H,3,FALSE)</f>
        <v>52</v>
      </c>
      <c r="E28" s="18">
        <f t="shared" si="1"/>
        <v>107</v>
      </c>
      <c r="F28" s="1">
        <f>VLOOKUP(B28,ScoreData!B:H,5,FALSE)</f>
        <v>15</v>
      </c>
      <c r="G28" s="22">
        <f t="shared" si="2"/>
        <v>92</v>
      </c>
      <c r="H28" s="13">
        <f>VLOOKUP(B28,ScoreData!B:H,7,FALSE)</f>
        <v>18</v>
      </c>
      <c r="I28" s="48">
        <f>VLOOKUP(B28,ScoreData!B:I,8,FALSE)</f>
        <v>3</v>
      </c>
    </row>
    <row r="29" spans="1:9" ht="18.75">
      <c r="A29" s="1">
        <f t="shared" si="0"/>
        <v>27</v>
      </c>
      <c r="B29" s="4" t="s">
        <v>8</v>
      </c>
      <c r="C29" s="1">
        <f>VLOOKUP(B29,ScoreData!B:H,2,FALSE)</f>
        <v>64</v>
      </c>
      <c r="D29" s="1">
        <f>VLOOKUP(B29,ScoreData!B:H,3,FALSE)</f>
        <v>61</v>
      </c>
      <c r="E29" s="18">
        <f t="shared" si="1"/>
        <v>125</v>
      </c>
      <c r="F29" s="1">
        <f>VLOOKUP(B29,ScoreData!B:H,5,FALSE)</f>
        <v>30</v>
      </c>
      <c r="G29" s="22">
        <f t="shared" si="2"/>
        <v>95</v>
      </c>
      <c r="H29" s="13">
        <f>VLOOKUP(B29,ScoreData!B:H,7,FALSE)</f>
        <v>18</v>
      </c>
      <c r="I29" s="48">
        <f>VLOOKUP(B29,ScoreData!B:I,8,FALSE)</f>
        <v>-3</v>
      </c>
    </row>
    <row r="30" spans="1:9" ht="18.75">
      <c r="A30" s="1">
        <f t="shared" si="0"/>
        <v>28</v>
      </c>
      <c r="B30" s="4" t="s">
        <v>58</v>
      </c>
      <c r="C30" s="1">
        <f>VLOOKUP(B30,ScoreData!B:H,2,FALSE)</f>
        <v>56</v>
      </c>
      <c r="D30" s="1">
        <f>VLOOKUP(B30,ScoreData!B:H,3,FALSE)</f>
        <v>57</v>
      </c>
      <c r="E30" s="18">
        <f t="shared" si="1"/>
        <v>113</v>
      </c>
      <c r="F30" s="1">
        <f>VLOOKUP(B30,ScoreData!B:H,5,FALSE)</f>
        <v>13</v>
      </c>
      <c r="G30" s="22">
        <f t="shared" si="2"/>
        <v>100</v>
      </c>
      <c r="H30" s="13">
        <f>VLOOKUP(B30,ScoreData!B:H,7,FALSE)</f>
        <v>18</v>
      </c>
      <c r="I30" s="48">
        <f>VLOOKUP(B30,ScoreData!B:I,8,FALSE)</f>
        <v>-1</v>
      </c>
    </row>
    <row r="31" spans="1:9" ht="18.75">
      <c r="A31" s="1">
        <f t="shared" si="0"/>
        <v>29</v>
      </c>
      <c r="B31" s="4" t="s">
        <v>89</v>
      </c>
      <c r="C31" s="1">
        <f>VLOOKUP(B31,ScoreData!B:H,2,FALSE)</f>
        <v>63</v>
      </c>
      <c r="D31" s="1">
        <f>VLOOKUP(B31,ScoreData!B:H,3,FALSE)</f>
        <v>59</v>
      </c>
      <c r="E31" s="18">
        <f t="shared" si="1"/>
        <v>122</v>
      </c>
      <c r="F31" s="1">
        <f>VLOOKUP(B31,ScoreData!B:H,5,FALSE)</f>
        <v>25</v>
      </c>
      <c r="G31" s="22">
        <f t="shared" si="2"/>
        <v>97</v>
      </c>
      <c r="H31" s="13">
        <f>VLOOKUP(B31,ScoreData!B:H,7,FALSE)</f>
        <v>15</v>
      </c>
      <c r="I31" s="48">
        <f>VLOOKUP(B31,ScoreData!B:I,8,FALSE)</f>
        <v>4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I22"/>
  <sheetViews>
    <sheetView workbookViewId="0" topLeftCell="A1">
      <selection activeCell="B22" sqref="B22"/>
    </sheetView>
  </sheetViews>
  <sheetFormatPr defaultColWidth="9.140625" defaultRowHeight="12.75"/>
  <cols>
    <col min="1" max="1" width="9.140625" style="2" customWidth="1"/>
    <col min="2" max="2" width="34.28125" style="2" customWidth="1"/>
    <col min="3" max="4" width="9.140625" style="2" customWidth="1"/>
    <col min="5" max="5" width="13.57421875" style="12" customWidth="1"/>
    <col min="6" max="6" width="9.140625" style="2" customWidth="1"/>
    <col min="7" max="7" width="11.7109375" style="2" customWidth="1"/>
    <col min="8" max="8" width="15.00390625" style="12" customWidth="1"/>
    <col min="9" max="9" width="7.57421875" style="49" bestFit="1" customWidth="1"/>
    <col min="10" max="16384" width="9.140625" style="2" customWidth="1"/>
  </cols>
  <sheetData>
    <row r="1" spans="1:9" ht="19.5" thickBot="1">
      <c r="A1" s="7" t="s">
        <v>35</v>
      </c>
      <c r="B1" s="7" t="s">
        <v>36</v>
      </c>
      <c r="C1" s="10" t="s">
        <v>0</v>
      </c>
      <c r="D1" s="10" t="s">
        <v>1</v>
      </c>
      <c r="E1" s="17" t="s">
        <v>2</v>
      </c>
      <c r="F1" s="10" t="s">
        <v>3</v>
      </c>
      <c r="G1" s="20" t="s">
        <v>4</v>
      </c>
      <c r="H1" s="16" t="s">
        <v>5</v>
      </c>
      <c r="I1" s="47" t="s">
        <v>6</v>
      </c>
    </row>
    <row r="2" spans="1:9" ht="18.75">
      <c r="A2" s="1">
        <f aca="true" t="shared" si="0" ref="A2:A22">ROW()-1</f>
        <v>1</v>
      </c>
      <c r="B2" s="4" t="s">
        <v>47</v>
      </c>
      <c r="C2" s="1">
        <f>VLOOKUP(B2,ScoreData!B:C,2,FALSE)</f>
        <v>46</v>
      </c>
      <c r="D2" s="1">
        <f>VLOOKUP(B2,ScoreData!B:D,3,FALSE)</f>
        <v>45</v>
      </c>
      <c r="E2" s="18">
        <f aca="true" t="shared" si="1" ref="E2:E22">C2+D2</f>
        <v>91</v>
      </c>
      <c r="F2" s="1">
        <f>VLOOKUP(B2,ScoreData!B:F,5,FALSE)</f>
        <v>14</v>
      </c>
      <c r="G2" s="22">
        <f aca="true" t="shared" si="2" ref="G2:G22">E2-F2</f>
        <v>77</v>
      </c>
      <c r="H2" s="14">
        <f>VLOOKUP(B2,ScoreData!B:H,7,FALSE)</f>
        <v>31</v>
      </c>
      <c r="I2" s="48">
        <f>VLOOKUP(B2,ScoreData!B:I,8,FALSE)</f>
        <v>1</v>
      </c>
    </row>
    <row r="3" spans="1:9" ht="18.75">
      <c r="A3" s="1">
        <f t="shared" si="0"/>
        <v>2</v>
      </c>
      <c r="B3" s="4" t="s">
        <v>92</v>
      </c>
      <c r="C3" s="1">
        <f>VLOOKUP(B3,ScoreData!B:C,2,FALSE)</f>
        <v>45</v>
      </c>
      <c r="D3" s="1">
        <f>VLOOKUP(B3,ScoreData!B:D,3,FALSE)</f>
        <v>45</v>
      </c>
      <c r="E3" s="18">
        <f t="shared" si="1"/>
        <v>90</v>
      </c>
      <c r="F3" s="1">
        <f>VLOOKUP(B3,ScoreData!B:F,5,FALSE)</f>
        <v>20</v>
      </c>
      <c r="G3" s="22">
        <f t="shared" si="2"/>
        <v>70</v>
      </c>
      <c r="H3" s="14">
        <f>VLOOKUP(B3,ScoreData!B:H,7,FALSE)</f>
        <v>30</v>
      </c>
      <c r="I3" s="48">
        <f>VLOOKUP(B3,ScoreData!B:I,8,FALSE)</f>
        <v>0</v>
      </c>
    </row>
    <row r="4" spans="1:9" ht="18.75">
      <c r="A4" s="1">
        <f t="shared" si="0"/>
        <v>3</v>
      </c>
      <c r="B4" s="4" t="s">
        <v>51</v>
      </c>
      <c r="C4" s="1">
        <f>VLOOKUP(B4,ScoreData!B:C,2,FALSE)</f>
        <v>44</v>
      </c>
      <c r="D4" s="1">
        <f>VLOOKUP(B4,ScoreData!B:D,3,FALSE)</f>
        <v>38</v>
      </c>
      <c r="E4" s="19">
        <f t="shared" si="1"/>
        <v>82</v>
      </c>
      <c r="F4" s="1">
        <f>VLOOKUP(B4,ScoreData!B:F,5,FALSE)</f>
        <v>3</v>
      </c>
      <c r="G4" s="21">
        <f t="shared" si="2"/>
        <v>79</v>
      </c>
      <c r="H4" s="13">
        <f>VLOOKUP(B4,ScoreData!B:H,7,FALSE)</f>
        <v>29</v>
      </c>
      <c r="I4" s="48">
        <f>VLOOKUP(B4,ScoreData!B:I,8,FALSE)</f>
        <v>-6</v>
      </c>
    </row>
    <row r="5" spans="1:9" ht="18.75">
      <c r="A5" s="1">
        <f t="shared" si="0"/>
        <v>4</v>
      </c>
      <c r="B5" s="4" t="s">
        <v>86</v>
      </c>
      <c r="C5" s="1">
        <f>VLOOKUP(B5,ScoreData!B:C,2,FALSE)</f>
        <v>46</v>
      </c>
      <c r="D5" s="1">
        <f>VLOOKUP(B5,ScoreData!B:D,3,FALSE)</f>
        <v>44</v>
      </c>
      <c r="E5" s="19">
        <f t="shared" si="1"/>
        <v>90</v>
      </c>
      <c r="F5" s="1">
        <f>VLOOKUP(B5,ScoreData!B:F,5,FALSE)</f>
        <v>11</v>
      </c>
      <c r="G5" s="21">
        <f t="shared" si="2"/>
        <v>79</v>
      </c>
      <c r="H5" s="13">
        <f>VLOOKUP(B5,ScoreData!B:H,7,FALSE)</f>
        <v>29</v>
      </c>
      <c r="I5" s="48">
        <f>VLOOKUP(B5,ScoreData!B:I,8,FALSE)</f>
        <v>2</v>
      </c>
    </row>
    <row r="6" spans="1:9" ht="18.75">
      <c r="A6" s="1">
        <f t="shared" si="0"/>
        <v>5</v>
      </c>
      <c r="B6" s="4" t="s">
        <v>72</v>
      </c>
      <c r="C6" s="1">
        <f>VLOOKUP(B6,ScoreData!B:C,2,FALSE)</f>
        <v>50</v>
      </c>
      <c r="D6" s="1">
        <f>VLOOKUP(B6,ScoreData!B:D,3,FALSE)</f>
        <v>46</v>
      </c>
      <c r="E6" s="19">
        <f t="shared" si="1"/>
        <v>96</v>
      </c>
      <c r="F6" s="1">
        <f>VLOOKUP(B6,ScoreData!B:F,5,FALSE)</f>
        <v>16</v>
      </c>
      <c r="G6" s="21">
        <f t="shared" si="2"/>
        <v>80</v>
      </c>
      <c r="H6" s="13">
        <f>VLOOKUP(B6,ScoreData!B:H,7,FALSE)</f>
        <v>29</v>
      </c>
      <c r="I6" s="48">
        <f>VLOOKUP(B6,ScoreData!B:I,8,FALSE)</f>
        <v>-4</v>
      </c>
    </row>
    <row r="7" spans="1:9" ht="18.75">
      <c r="A7" s="1">
        <f t="shared" si="0"/>
        <v>6</v>
      </c>
      <c r="B7" s="4" t="s">
        <v>70</v>
      </c>
      <c r="C7" s="1">
        <f>VLOOKUP(B7,ScoreData!B:C,2,FALSE)</f>
        <v>50</v>
      </c>
      <c r="D7" s="1">
        <f>VLOOKUP(B7,ScoreData!B:D,3,FALSE)</f>
        <v>54</v>
      </c>
      <c r="E7" s="19">
        <f t="shared" si="1"/>
        <v>104</v>
      </c>
      <c r="F7" s="1">
        <f>VLOOKUP(B7,ScoreData!B:F,5,FALSE)</f>
        <v>22</v>
      </c>
      <c r="G7" s="21">
        <f t="shared" si="2"/>
        <v>82</v>
      </c>
      <c r="H7" s="13">
        <f>VLOOKUP(B7,ScoreData!B:H,7,FALSE)</f>
        <v>28</v>
      </c>
      <c r="I7" s="48">
        <f>VLOOKUP(B7,ScoreData!B:I,8,FALSE)</f>
        <v>4</v>
      </c>
    </row>
    <row r="8" spans="1:9" ht="18.75">
      <c r="A8" s="1">
        <f t="shared" si="0"/>
        <v>7</v>
      </c>
      <c r="B8" s="4" t="s">
        <v>29</v>
      </c>
      <c r="C8" s="1">
        <f>VLOOKUP(B8,ScoreData!B:C,2,FALSE)</f>
        <v>51</v>
      </c>
      <c r="D8" s="1">
        <f>VLOOKUP(B8,ScoreData!B:D,3,FALSE)</f>
        <v>43</v>
      </c>
      <c r="E8" s="19">
        <f t="shared" si="1"/>
        <v>94</v>
      </c>
      <c r="F8" s="1">
        <f>VLOOKUP(B8,ScoreData!B:F,5,FALSE)</f>
        <v>13</v>
      </c>
      <c r="G8" s="21">
        <f t="shared" si="2"/>
        <v>81</v>
      </c>
      <c r="H8" s="13">
        <f>VLOOKUP(B8,ScoreData!B:H,7,FALSE)</f>
        <v>27</v>
      </c>
      <c r="I8" s="48">
        <f>VLOOKUP(B8,ScoreData!B:I,8,FALSE)</f>
        <v>-8</v>
      </c>
    </row>
    <row r="9" spans="1:9" ht="18.75">
      <c r="A9" s="1">
        <f t="shared" si="0"/>
        <v>8</v>
      </c>
      <c r="B9" s="4" t="s">
        <v>41</v>
      </c>
      <c r="C9" s="1">
        <f>VLOOKUP(B9,ScoreData!B:C,2,FALSE)</f>
        <v>54</v>
      </c>
      <c r="D9" s="1">
        <f>VLOOKUP(B9,ScoreData!B:D,3,FALSE)</f>
        <v>48</v>
      </c>
      <c r="E9" s="19">
        <f t="shared" si="1"/>
        <v>102</v>
      </c>
      <c r="F9" s="1">
        <f>VLOOKUP(B9,ScoreData!B:F,5,FALSE)</f>
        <v>18</v>
      </c>
      <c r="G9" s="21">
        <f t="shared" si="2"/>
        <v>84</v>
      </c>
      <c r="H9" s="13">
        <f>VLOOKUP(B9,ScoreData!B:H,7,FALSE)</f>
        <v>26</v>
      </c>
      <c r="I9" s="48">
        <f>VLOOKUP(B9,ScoreData!B:I,8,FALSE)</f>
        <v>-6</v>
      </c>
    </row>
    <row r="10" spans="1:9" ht="18.75">
      <c r="A10" s="1">
        <f t="shared" si="0"/>
        <v>9</v>
      </c>
      <c r="B10" s="4" t="s">
        <v>94</v>
      </c>
      <c r="C10" s="1">
        <f>VLOOKUP(B10,ScoreData!B:C,2,FALSE)</f>
        <v>47</v>
      </c>
      <c r="D10" s="1">
        <f>VLOOKUP(B10,ScoreData!B:D,3,FALSE)</f>
        <v>53</v>
      </c>
      <c r="E10" s="19">
        <f t="shared" si="1"/>
        <v>100</v>
      </c>
      <c r="F10" s="1">
        <f>VLOOKUP(B10,ScoreData!B:F,5,FALSE)</f>
        <v>20</v>
      </c>
      <c r="G10" s="21">
        <f t="shared" si="2"/>
        <v>80</v>
      </c>
      <c r="H10" s="13">
        <f>VLOOKUP(B10,ScoreData!B:H,7,FALSE)</f>
        <v>24</v>
      </c>
      <c r="I10" s="48">
        <f>VLOOKUP(B10,ScoreData!B:I,8,FALSE)</f>
        <v>-6</v>
      </c>
    </row>
    <row r="11" spans="1:9" ht="18.75">
      <c r="A11" s="1">
        <f t="shared" si="0"/>
        <v>10</v>
      </c>
      <c r="B11" s="4" t="s">
        <v>53</v>
      </c>
      <c r="C11" s="1">
        <f>VLOOKUP(B11,ScoreData!B:C,2,FALSE)</f>
        <v>59</v>
      </c>
      <c r="D11" s="1">
        <f>VLOOKUP(B11,ScoreData!B:D,3,FALSE)</f>
        <v>49</v>
      </c>
      <c r="E11" s="19">
        <f t="shared" si="1"/>
        <v>108</v>
      </c>
      <c r="F11" s="1">
        <f>VLOOKUP(B11,ScoreData!B:F,5,FALSE)</f>
        <v>20</v>
      </c>
      <c r="G11" s="21">
        <f t="shared" si="2"/>
        <v>88</v>
      </c>
      <c r="H11" s="13">
        <f>VLOOKUP(B11,ScoreData!B:H,7,FALSE)</f>
        <v>24</v>
      </c>
      <c r="I11" s="48">
        <f>VLOOKUP(B11,ScoreData!B:I,8,FALSE)</f>
        <v>10</v>
      </c>
    </row>
    <row r="12" spans="1:9" ht="18.75">
      <c r="A12" s="1">
        <f t="shared" si="0"/>
        <v>11</v>
      </c>
      <c r="B12" s="4" t="s">
        <v>52</v>
      </c>
      <c r="C12" s="1">
        <f>VLOOKUP(B12,ScoreData!B:C,2,FALSE)</f>
        <v>54</v>
      </c>
      <c r="D12" s="1">
        <f>VLOOKUP(B12,ScoreData!B:D,3,FALSE)</f>
        <v>49</v>
      </c>
      <c r="E12" s="19">
        <f t="shared" si="1"/>
        <v>103</v>
      </c>
      <c r="F12" s="1">
        <f>VLOOKUP(B12,ScoreData!B:F,5,FALSE)</f>
        <v>14</v>
      </c>
      <c r="G12" s="21">
        <f t="shared" si="2"/>
        <v>89</v>
      </c>
      <c r="H12" s="13">
        <f>VLOOKUP(B12,ScoreData!B:H,7,FALSE)</f>
        <v>24</v>
      </c>
      <c r="I12" s="48">
        <f>VLOOKUP(B12,ScoreData!B:I,8,FALSE)</f>
        <v>5</v>
      </c>
    </row>
    <row r="13" spans="1:9" ht="18.75">
      <c r="A13" s="1">
        <f t="shared" si="0"/>
        <v>12</v>
      </c>
      <c r="B13" s="4" t="s">
        <v>77</v>
      </c>
      <c r="C13" s="1">
        <f>VLOOKUP(B13,ScoreData!B:C,2,FALSE)</f>
        <v>56</v>
      </c>
      <c r="D13" s="1">
        <f>VLOOKUP(B13,ScoreData!B:D,3,FALSE)</f>
        <v>53</v>
      </c>
      <c r="E13" s="19">
        <f t="shared" si="1"/>
        <v>109</v>
      </c>
      <c r="F13" s="1">
        <f>VLOOKUP(B13,ScoreData!B:F,5,FALSE)</f>
        <v>20</v>
      </c>
      <c r="G13" s="21">
        <f t="shared" si="2"/>
        <v>89</v>
      </c>
      <c r="H13" s="13">
        <f>VLOOKUP(B13,ScoreData!B:H,7,FALSE)</f>
        <v>24</v>
      </c>
      <c r="I13" s="48">
        <f>VLOOKUP(B13,ScoreData!B:I,8,FALSE)</f>
        <v>-3</v>
      </c>
    </row>
    <row r="14" spans="1:9" ht="18.75">
      <c r="A14" s="1">
        <f t="shared" si="0"/>
        <v>13</v>
      </c>
      <c r="B14" s="4" t="s">
        <v>59</v>
      </c>
      <c r="C14" s="1">
        <f>VLOOKUP(B14,ScoreData!B:C,2,FALSE)</f>
        <v>48</v>
      </c>
      <c r="D14" s="1">
        <f>VLOOKUP(B14,ScoreData!B:D,3,FALSE)</f>
        <v>47</v>
      </c>
      <c r="E14" s="19">
        <f t="shared" si="1"/>
        <v>95</v>
      </c>
      <c r="F14" s="1">
        <f>VLOOKUP(B14,ScoreData!B:F,5,FALSE)</f>
        <v>9</v>
      </c>
      <c r="G14" s="21">
        <f t="shared" si="2"/>
        <v>86</v>
      </c>
      <c r="H14" s="13">
        <f>VLOOKUP(B14,ScoreData!B:H,7,FALSE)</f>
        <v>23</v>
      </c>
      <c r="I14" s="48">
        <f>VLOOKUP(B14,ScoreData!B:I,8,FALSE)</f>
        <v>-1</v>
      </c>
    </row>
    <row r="15" spans="1:9" ht="18.75">
      <c r="A15" s="1">
        <f t="shared" si="0"/>
        <v>14</v>
      </c>
      <c r="B15" s="4" t="s">
        <v>101</v>
      </c>
      <c r="C15" s="1">
        <f>VLOOKUP(B15,ScoreData!B:C,2,FALSE)</f>
        <v>57</v>
      </c>
      <c r="D15" s="1">
        <f>VLOOKUP(B15,ScoreData!B:D,3,FALSE)</f>
        <v>55</v>
      </c>
      <c r="E15" s="19">
        <f t="shared" si="1"/>
        <v>112</v>
      </c>
      <c r="F15" s="1">
        <f>VLOOKUP(B15,ScoreData!B:F,5,FALSE)</f>
        <v>25</v>
      </c>
      <c r="G15" s="21">
        <f t="shared" si="2"/>
        <v>87</v>
      </c>
      <c r="H15" s="13">
        <f>VLOOKUP(B15,ScoreData!B:H,7,FALSE)</f>
        <v>23</v>
      </c>
      <c r="I15" s="48">
        <f>VLOOKUP(B15,ScoreData!B:I,8,FALSE)</f>
        <v>2</v>
      </c>
    </row>
    <row r="16" spans="1:9" ht="18.75">
      <c r="A16" s="1">
        <f t="shared" si="0"/>
        <v>15</v>
      </c>
      <c r="B16" s="4" t="s">
        <v>28</v>
      </c>
      <c r="C16" s="1">
        <f>VLOOKUP(B16,ScoreData!B:C,2,FALSE)</f>
        <v>56</v>
      </c>
      <c r="D16" s="1">
        <f>VLOOKUP(B16,ScoreData!B:D,3,FALSE)</f>
        <v>54</v>
      </c>
      <c r="E16" s="19">
        <f t="shared" si="1"/>
        <v>110</v>
      </c>
      <c r="F16" s="1">
        <f>VLOOKUP(B16,ScoreData!B:F,5,FALSE)</f>
        <v>22</v>
      </c>
      <c r="G16" s="21">
        <f t="shared" si="2"/>
        <v>88</v>
      </c>
      <c r="H16" s="13">
        <f>VLOOKUP(B16,ScoreData!B:H,7,FALSE)</f>
        <v>23</v>
      </c>
      <c r="I16" s="48">
        <f>VLOOKUP(B16,ScoreData!B:I,8,FALSE)</f>
        <v>-2</v>
      </c>
    </row>
    <row r="17" spans="1:9" ht="18.75">
      <c r="A17" s="1">
        <f t="shared" si="0"/>
        <v>16</v>
      </c>
      <c r="B17" s="4" t="s">
        <v>74</v>
      </c>
      <c r="C17" s="1">
        <f>VLOOKUP(B17,ScoreData!B:C,2,FALSE)</f>
        <v>58</v>
      </c>
      <c r="D17" s="1">
        <f>VLOOKUP(B17,ScoreData!B:D,3,FALSE)</f>
        <v>55</v>
      </c>
      <c r="E17" s="19">
        <f t="shared" si="1"/>
        <v>113</v>
      </c>
      <c r="F17" s="1">
        <f>VLOOKUP(B17,ScoreData!B:F,5,FALSE)</f>
        <v>24</v>
      </c>
      <c r="G17" s="21">
        <f t="shared" si="2"/>
        <v>89</v>
      </c>
      <c r="H17" s="13">
        <f>VLOOKUP(B17,ScoreData!B:H,7,FALSE)</f>
        <v>23</v>
      </c>
      <c r="I17" s="48">
        <f>VLOOKUP(B17,ScoreData!B:I,8,FALSE)</f>
        <v>-3</v>
      </c>
    </row>
    <row r="18" spans="1:9" ht="18.75">
      <c r="A18" s="1">
        <f t="shared" si="0"/>
        <v>17</v>
      </c>
      <c r="B18" s="4" t="s">
        <v>7</v>
      </c>
      <c r="C18" s="1">
        <f>VLOOKUP(B18,ScoreData!B:C,2,FALSE)</f>
        <v>55</v>
      </c>
      <c r="D18" s="1">
        <f>VLOOKUP(B18,ScoreData!B:D,3,FALSE)</f>
        <v>55</v>
      </c>
      <c r="E18" s="19">
        <f t="shared" si="1"/>
        <v>110</v>
      </c>
      <c r="F18" s="1">
        <f>VLOOKUP(B18,ScoreData!B:F,5,FALSE)</f>
        <v>21</v>
      </c>
      <c r="G18" s="21">
        <f t="shared" si="2"/>
        <v>89</v>
      </c>
      <c r="H18" s="13">
        <f>VLOOKUP(B18,ScoreData!B:H,7,FALSE)</f>
        <v>22</v>
      </c>
      <c r="I18" s="48">
        <f>VLOOKUP(B18,ScoreData!B:I,8,FALSE)</f>
        <v>0</v>
      </c>
    </row>
    <row r="19" spans="1:9" ht="18.75">
      <c r="A19" s="1">
        <f t="shared" si="0"/>
        <v>18</v>
      </c>
      <c r="B19" s="4" t="s">
        <v>43</v>
      </c>
      <c r="C19" s="1">
        <f>VLOOKUP(B19,ScoreData!B:C,2,FALSE)</f>
        <v>63</v>
      </c>
      <c r="D19" s="1">
        <f>VLOOKUP(B19,ScoreData!B:D,3,FALSE)</f>
        <v>58</v>
      </c>
      <c r="E19" s="19">
        <f t="shared" si="1"/>
        <v>121</v>
      </c>
      <c r="F19" s="1">
        <f>VLOOKUP(B19,ScoreData!B:F,5,FALSE)</f>
        <v>30</v>
      </c>
      <c r="G19" s="21">
        <f t="shared" si="2"/>
        <v>91</v>
      </c>
      <c r="H19" s="13">
        <f>VLOOKUP(B19,ScoreData!B:H,7,FALSE)</f>
        <v>19</v>
      </c>
      <c r="I19" s="48">
        <f>VLOOKUP(B19,ScoreData!B:I,8,FALSE)</f>
        <v>5</v>
      </c>
    </row>
    <row r="20" spans="1:9" ht="18.75">
      <c r="A20" s="1">
        <f t="shared" si="0"/>
        <v>19</v>
      </c>
      <c r="B20" s="4" t="s">
        <v>42</v>
      </c>
      <c r="C20" s="1">
        <f>VLOOKUP(B20,ScoreData!B:C,2,FALSE)</f>
        <v>55</v>
      </c>
      <c r="D20" s="1">
        <f>VLOOKUP(B20,ScoreData!B:D,3,FALSE)</f>
        <v>52</v>
      </c>
      <c r="E20" s="19">
        <f t="shared" si="1"/>
        <v>107</v>
      </c>
      <c r="F20" s="1">
        <f>VLOOKUP(B20,ScoreData!B:F,5,FALSE)</f>
        <v>15</v>
      </c>
      <c r="G20" s="21">
        <f t="shared" si="2"/>
        <v>92</v>
      </c>
      <c r="H20" s="13">
        <f>VLOOKUP(B20,ScoreData!B:H,7,FALSE)</f>
        <v>18</v>
      </c>
      <c r="I20" s="48">
        <f>VLOOKUP(B20,ScoreData!B:I,8,FALSE)</f>
        <v>3</v>
      </c>
    </row>
    <row r="21" spans="1:9" ht="18.75">
      <c r="A21" s="1">
        <f t="shared" si="0"/>
        <v>20</v>
      </c>
      <c r="B21" s="4" t="s">
        <v>8</v>
      </c>
      <c r="C21" s="1">
        <f>VLOOKUP(B21,ScoreData!B:C,2,FALSE)</f>
        <v>64</v>
      </c>
      <c r="D21" s="1">
        <f>VLOOKUP(B21,ScoreData!B:D,3,FALSE)</f>
        <v>61</v>
      </c>
      <c r="E21" s="19">
        <f t="shared" si="1"/>
        <v>125</v>
      </c>
      <c r="F21" s="1">
        <f>VLOOKUP(B21,ScoreData!B:F,5,FALSE)</f>
        <v>30</v>
      </c>
      <c r="G21" s="21">
        <f t="shared" si="2"/>
        <v>95</v>
      </c>
      <c r="H21" s="13">
        <f>VLOOKUP(B21,ScoreData!B:H,7,FALSE)</f>
        <v>18</v>
      </c>
      <c r="I21" s="48">
        <f>VLOOKUP(B21,ScoreData!B:I,8,FALSE)</f>
        <v>-3</v>
      </c>
    </row>
    <row r="22" spans="1:9" ht="18.75">
      <c r="A22" s="1">
        <f t="shared" si="0"/>
        <v>21</v>
      </c>
      <c r="B22" s="4" t="s">
        <v>89</v>
      </c>
      <c r="C22" s="1">
        <f>VLOOKUP(B22,ScoreData!B:C,2,FALSE)</f>
        <v>63</v>
      </c>
      <c r="D22" s="1">
        <f>VLOOKUP(B22,ScoreData!B:D,3,FALSE)</f>
        <v>59</v>
      </c>
      <c r="E22" s="19">
        <f t="shared" si="1"/>
        <v>122</v>
      </c>
      <c r="F22" s="1">
        <f>VLOOKUP(B22,ScoreData!B:F,5,FALSE)</f>
        <v>25</v>
      </c>
      <c r="G22" s="21">
        <f t="shared" si="2"/>
        <v>97</v>
      </c>
      <c r="H22" s="13">
        <f>VLOOKUP(B22,ScoreData!B:H,7,FALSE)</f>
        <v>15</v>
      </c>
      <c r="I22" s="48">
        <f>VLOOKUP(B22,ScoreData!B:I,8,FALSE)</f>
        <v>4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I9"/>
  <sheetViews>
    <sheetView workbookViewId="0" topLeftCell="A1">
      <selection activeCell="A9" sqref="A9"/>
    </sheetView>
  </sheetViews>
  <sheetFormatPr defaultColWidth="9.140625" defaultRowHeight="12.75"/>
  <cols>
    <col min="1" max="1" width="9.140625" style="2" customWidth="1"/>
    <col min="2" max="2" width="34.28125" style="2" customWidth="1"/>
    <col min="3" max="4" width="9.140625" style="2" customWidth="1"/>
    <col min="5" max="5" width="13.57421875" style="12" customWidth="1"/>
    <col min="6" max="6" width="9.140625" style="2" customWidth="1"/>
    <col min="7" max="7" width="11.7109375" style="2" customWidth="1"/>
    <col min="8" max="8" width="15.00390625" style="12" customWidth="1"/>
    <col min="9" max="9" width="7.57421875" style="49" bestFit="1" customWidth="1"/>
    <col min="10" max="16384" width="9.140625" style="2" customWidth="1"/>
  </cols>
  <sheetData>
    <row r="1" spans="1:9" ht="19.5" thickBot="1">
      <c r="A1" s="7" t="s">
        <v>35</v>
      </c>
      <c r="B1" s="7" t="s">
        <v>36</v>
      </c>
      <c r="C1" s="10" t="s">
        <v>0</v>
      </c>
      <c r="D1" s="10" t="s">
        <v>1</v>
      </c>
      <c r="E1" s="17" t="s">
        <v>2</v>
      </c>
      <c r="F1" s="10" t="s">
        <v>3</v>
      </c>
      <c r="G1" s="20" t="s">
        <v>4</v>
      </c>
      <c r="H1" s="16" t="s">
        <v>5</v>
      </c>
      <c r="I1" s="47" t="s">
        <v>6</v>
      </c>
    </row>
    <row r="2" spans="1:9" ht="18.75">
      <c r="A2" s="1">
        <f aca="true" t="shared" si="0" ref="A2:A9">ROW()-1</f>
        <v>1</v>
      </c>
      <c r="B2" s="4" t="s">
        <v>49</v>
      </c>
      <c r="C2" s="1">
        <f>VLOOKUP(B2,ScoreData!B:C,2,FALSE)</f>
        <v>54</v>
      </c>
      <c r="D2" s="1">
        <f>VLOOKUP(B2,ScoreData!B:D,3,FALSE)</f>
        <v>58</v>
      </c>
      <c r="E2" s="18">
        <f aca="true" t="shared" si="1" ref="E2:E9">C2+D2</f>
        <v>112</v>
      </c>
      <c r="F2" s="1">
        <f>VLOOKUP(B2,ScoreData!B:F,5,FALSE)</f>
        <v>36</v>
      </c>
      <c r="G2" s="22">
        <f aca="true" t="shared" si="2" ref="G2:G9">E2-F2</f>
        <v>76</v>
      </c>
      <c r="H2" s="14">
        <f>VLOOKUP(B2,ScoreData!B:H,7,FALSE)</f>
        <v>32</v>
      </c>
      <c r="I2" s="48">
        <f>VLOOKUP(B2,ScoreData!B:I,8,FALSE)</f>
        <v>-4</v>
      </c>
    </row>
    <row r="3" spans="1:9" ht="18.75">
      <c r="A3" s="1">
        <f t="shared" si="0"/>
        <v>2</v>
      </c>
      <c r="B3" s="4" t="s">
        <v>44</v>
      </c>
      <c r="C3" s="1">
        <f>VLOOKUP(B3,ScoreData!B:C,2,FALSE)</f>
        <v>48</v>
      </c>
      <c r="D3" s="1">
        <f>VLOOKUP(B3,ScoreData!B:D,3,FALSE)</f>
        <v>47</v>
      </c>
      <c r="E3" s="18">
        <f t="shared" si="1"/>
        <v>95</v>
      </c>
      <c r="F3" s="1">
        <f>VLOOKUP(B3,ScoreData!B:F,5,FALSE)</f>
        <v>18</v>
      </c>
      <c r="G3" s="22">
        <f t="shared" si="2"/>
        <v>77</v>
      </c>
      <c r="H3" s="14">
        <f>VLOOKUP(B3,ScoreData!B:H,7,FALSE)</f>
        <v>31</v>
      </c>
      <c r="I3" s="48">
        <f>VLOOKUP(B3,ScoreData!B:I,8,FALSE)</f>
        <v>-1</v>
      </c>
    </row>
    <row r="4" spans="1:9" ht="18.75">
      <c r="A4" s="1">
        <f t="shared" si="0"/>
        <v>3</v>
      </c>
      <c r="B4" s="4" t="s">
        <v>96</v>
      </c>
      <c r="C4" s="1">
        <f>VLOOKUP(B4,ScoreData!B:C,2,FALSE)</f>
        <v>47</v>
      </c>
      <c r="D4" s="1">
        <f>VLOOKUP(B4,ScoreData!B:D,3,FALSE)</f>
        <v>51</v>
      </c>
      <c r="E4" s="19">
        <f t="shared" si="1"/>
        <v>98</v>
      </c>
      <c r="F4" s="1">
        <f>VLOOKUP(B4,ScoreData!B:F,5,FALSE)</f>
        <v>16</v>
      </c>
      <c r="G4" s="21">
        <f t="shared" si="2"/>
        <v>82</v>
      </c>
      <c r="H4" s="13">
        <f>VLOOKUP(B4,ScoreData!B:H,7,FALSE)</f>
        <v>28</v>
      </c>
      <c r="I4" s="48">
        <f>VLOOKUP(B4,ScoreData!B:I,8,FALSE)</f>
        <v>-4</v>
      </c>
    </row>
    <row r="5" spans="1:9" ht="18.75">
      <c r="A5" s="1">
        <f t="shared" si="0"/>
        <v>4</v>
      </c>
      <c r="B5" s="4" t="s">
        <v>50</v>
      </c>
      <c r="C5" s="1">
        <f>VLOOKUP(B5,ScoreData!B:C,2,FALSE)</f>
        <v>54</v>
      </c>
      <c r="D5" s="1">
        <f>VLOOKUP(B5,ScoreData!B:D,3,FALSE)</f>
        <v>54</v>
      </c>
      <c r="E5" s="19">
        <f t="shared" si="1"/>
        <v>108</v>
      </c>
      <c r="F5" s="1">
        <f>VLOOKUP(B5,ScoreData!B:F,5,FALSE)</f>
        <v>23</v>
      </c>
      <c r="G5" s="21">
        <f t="shared" si="2"/>
        <v>85</v>
      </c>
      <c r="H5" s="13">
        <f>VLOOKUP(B5,ScoreData!B:H,7,FALSE)</f>
        <v>25</v>
      </c>
      <c r="I5" s="48">
        <f>VLOOKUP(B5,ScoreData!B:I,8,FALSE)</f>
        <v>0</v>
      </c>
    </row>
    <row r="6" spans="1:9" ht="18.75">
      <c r="A6" s="1">
        <f t="shared" si="0"/>
        <v>5</v>
      </c>
      <c r="B6" s="4" t="s">
        <v>48</v>
      </c>
      <c r="C6" s="1">
        <f>VLOOKUP(B6,ScoreData!B:C,2,FALSE)</f>
        <v>52</v>
      </c>
      <c r="D6" s="1">
        <f>VLOOKUP(B6,ScoreData!B:D,3,FALSE)</f>
        <v>53</v>
      </c>
      <c r="E6" s="19">
        <f t="shared" si="1"/>
        <v>105</v>
      </c>
      <c r="F6" s="1">
        <f>VLOOKUP(B6,ScoreData!B:F,5,FALSE)</f>
        <v>16</v>
      </c>
      <c r="G6" s="21">
        <f t="shared" si="2"/>
        <v>89</v>
      </c>
      <c r="H6" s="13">
        <f>VLOOKUP(B6,ScoreData!B:H,7,FALSE)</f>
        <v>25</v>
      </c>
      <c r="I6" s="48">
        <f>VLOOKUP(B6,ScoreData!B:I,8,FALSE)</f>
        <v>1</v>
      </c>
    </row>
    <row r="7" spans="1:9" ht="18.75">
      <c r="A7" s="1">
        <f t="shared" si="0"/>
        <v>6</v>
      </c>
      <c r="B7" s="4" t="s">
        <v>30</v>
      </c>
      <c r="C7" s="1">
        <f>VLOOKUP(B7,ScoreData!B:C,2,FALSE)</f>
        <v>57</v>
      </c>
      <c r="D7" s="1">
        <f>VLOOKUP(B7,ScoreData!B:D,3,FALSE)</f>
        <v>51</v>
      </c>
      <c r="E7" s="19">
        <f t="shared" si="1"/>
        <v>108</v>
      </c>
      <c r="F7" s="1">
        <f>VLOOKUP(B7,ScoreData!B:F,5,FALSE)</f>
        <v>21</v>
      </c>
      <c r="G7" s="21">
        <f t="shared" si="2"/>
        <v>87</v>
      </c>
      <c r="H7" s="13">
        <f>VLOOKUP(B7,ScoreData!B:H,7,FALSE)</f>
        <v>21</v>
      </c>
      <c r="I7" s="48">
        <f>VLOOKUP(B7,ScoreData!B:I,8,FALSE)</f>
        <v>-6</v>
      </c>
    </row>
    <row r="8" spans="1:9" ht="18.75">
      <c r="A8" s="1">
        <f t="shared" si="0"/>
        <v>7</v>
      </c>
      <c r="B8" s="4" t="s">
        <v>81</v>
      </c>
      <c r="C8" s="1">
        <f>VLOOKUP(B8,ScoreData!B:C,2,FALSE)</f>
        <v>66</v>
      </c>
      <c r="D8" s="1">
        <f>VLOOKUP(B8,ScoreData!B:D,3,FALSE)</f>
        <v>63</v>
      </c>
      <c r="E8" s="19">
        <f t="shared" si="1"/>
        <v>129</v>
      </c>
      <c r="F8" s="1">
        <f>VLOOKUP(B8,ScoreData!B:F,5,FALSE)</f>
        <v>36</v>
      </c>
      <c r="G8" s="21">
        <f t="shared" si="2"/>
        <v>93</v>
      </c>
      <c r="H8" s="13">
        <f>VLOOKUP(B8,ScoreData!B:H,7,FALSE)</f>
        <v>21</v>
      </c>
      <c r="I8" s="48">
        <f>VLOOKUP(B8,ScoreData!B:I,8,FALSE)</f>
        <v>-3</v>
      </c>
    </row>
    <row r="9" spans="1:9" ht="18.75">
      <c r="A9" s="1">
        <f t="shared" si="0"/>
        <v>8</v>
      </c>
      <c r="B9" s="4" t="s">
        <v>58</v>
      </c>
      <c r="C9" s="1">
        <f>VLOOKUP(B9,ScoreData!B:C,2,FALSE)</f>
        <v>56</v>
      </c>
      <c r="D9" s="1">
        <f>VLOOKUP(B9,ScoreData!B:D,3,FALSE)</f>
        <v>57</v>
      </c>
      <c r="E9" s="19">
        <f t="shared" si="1"/>
        <v>113</v>
      </c>
      <c r="F9" s="1">
        <f>VLOOKUP(B9,ScoreData!B:F,5,FALSE)</f>
        <v>13</v>
      </c>
      <c r="G9" s="21">
        <f t="shared" si="2"/>
        <v>100</v>
      </c>
      <c r="H9" s="13">
        <f>VLOOKUP(B9,ScoreData!B:H,7,FALSE)</f>
        <v>18</v>
      </c>
      <c r="I9" s="48">
        <f>VLOOKUP(B9,ScoreData!B:I,8,FALSE)</f>
        <v>-1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I3"/>
  <sheetViews>
    <sheetView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34.28125" style="2" customWidth="1"/>
    <col min="3" max="4" width="9.140625" style="2" customWidth="1"/>
    <col min="5" max="5" width="13.57421875" style="12" customWidth="1"/>
    <col min="6" max="6" width="9.140625" style="2" customWidth="1"/>
    <col min="7" max="7" width="11.7109375" style="2" customWidth="1"/>
    <col min="8" max="8" width="15.00390625" style="12" customWidth="1"/>
    <col min="9" max="9" width="7.57421875" style="49" bestFit="1" customWidth="1"/>
    <col min="10" max="16384" width="9.140625" style="2" customWidth="1"/>
  </cols>
  <sheetData>
    <row r="1" spans="1:9" ht="18.75">
      <c r="A1" s="1" t="s">
        <v>39</v>
      </c>
      <c r="B1" s="1"/>
      <c r="C1" s="3"/>
      <c r="D1" s="3"/>
      <c r="E1" s="11"/>
      <c r="F1" s="3"/>
      <c r="G1" s="3"/>
      <c r="H1" s="11"/>
      <c r="I1" s="46"/>
    </row>
    <row r="2" spans="1:9" ht="19.5" thickBot="1">
      <c r="A2" s="7" t="s">
        <v>35</v>
      </c>
      <c r="B2" s="7" t="s">
        <v>36</v>
      </c>
      <c r="C2" s="10" t="s">
        <v>0</v>
      </c>
      <c r="D2" s="10" t="s">
        <v>1</v>
      </c>
      <c r="E2" s="17" t="s">
        <v>2</v>
      </c>
      <c r="F2" s="10" t="s">
        <v>3</v>
      </c>
      <c r="G2" s="20" t="s">
        <v>4</v>
      </c>
      <c r="H2" s="16" t="s">
        <v>5</v>
      </c>
      <c r="I2" s="47" t="s">
        <v>6</v>
      </c>
    </row>
    <row r="3" spans="1:9" ht="18.75">
      <c r="A3" s="1">
        <f>ROW()-2</f>
        <v>1</v>
      </c>
      <c r="B3" s="4"/>
      <c r="C3" s="1" t="e">
        <f>VLOOKUP(B3,ScoreData!B:C,2,FALSE)</f>
        <v>#N/A</v>
      </c>
      <c r="D3" s="1" t="e">
        <f>VLOOKUP(B3,ScoreData!B:D,3,FALSE)</f>
        <v>#N/A</v>
      </c>
      <c r="E3" s="19" t="e">
        <f>C3+D3</f>
        <v>#N/A</v>
      </c>
      <c r="F3" s="1" t="e">
        <f>VLOOKUP(B3,ScoreData!B:F,5,FALSE)</f>
        <v>#N/A</v>
      </c>
      <c r="G3" s="21" t="e">
        <f>E3-F3</f>
        <v>#N/A</v>
      </c>
      <c r="H3" s="13" t="e">
        <f>VLOOKUP(B3,ScoreData!B:H,7,FALSE)</f>
        <v>#N/A</v>
      </c>
      <c r="I3" s="50" t="e">
        <f>VLOOKUP(B3,ScoreData!B:I,8,FALSE)</f>
        <v>#N/A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H8"/>
  <sheetViews>
    <sheetView workbookViewId="0" topLeftCell="A1">
      <selection activeCell="B9" sqref="B9"/>
    </sheetView>
  </sheetViews>
  <sheetFormatPr defaultColWidth="9.140625" defaultRowHeight="12.75"/>
  <cols>
    <col min="1" max="1" width="9.140625" style="3" customWidth="1"/>
    <col min="2" max="2" width="20.28125" style="1" bestFit="1" customWidth="1"/>
    <col min="3" max="3" width="24.140625" style="1" bestFit="1" customWidth="1"/>
    <col min="4" max="4" width="18.00390625" style="1" customWidth="1"/>
    <col min="5" max="7" width="9.140625" style="1" customWidth="1"/>
    <col min="8" max="8" width="11.8515625" style="1" customWidth="1"/>
    <col min="9" max="16384" width="9.140625" style="2" customWidth="1"/>
  </cols>
  <sheetData>
    <row r="1" ht="15.75">
      <c r="B1" s="1" t="s">
        <v>40</v>
      </c>
    </row>
    <row r="2" spans="1:8" ht="19.5" thickBot="1">
      <c r="A2" s="10" t="s">
        <v>35</v>
      </c>
      <c r="B2" s="7" t="s">
        <v>37</v>
      </c>
      <c r="C2" s="23" t="s">
        <v>9</v>
      </c>
      <c r="D2" s="23" t="s">
        <v>10</v>
      </c>
      <c r="E2" s="7" t="s">
        <v>9</v>
      </c>
      <c r="F2" s="7" t="s">
        <v>10</v>
      </c>
      <c r="G2" s="7" t="s">
        <v>11</v>
      </c>
      <c r="H2" s="51" t="s">
        <v>38</v>
      </c>
    </row>
    <row r="3" spans="1:8" ht="18.75">
      <c r="A3" s="3">
        <f aca="true" t="shared" si="0" ref="A3:A8">ROW()-2</f>
        <v>1</v>
      </c>
      <c r="B3" s="1" t="s">
        <v>105</v>
      </c>
      <c r="C3" s="6" t="s">
        <v>106</v>
      </c>
      <c r="D3" s="6" t="s">
        <v>107</v>
      </c>
      <c r="E3" s="1">
        <f>VLOOKUP(C3,ScoreData!B:H,7,FALSE)</f>
        <v>28</v>
      </c>
      <c r="F3" s="1">
        <f>VLOOKUP(D3,ScoreData!B:H,7,FALSE)</f>
        <v>29</v>
      </c>
      <c r="G3" s="1">
        <f>VLOOKUP(C3,ScoreData!B:F,5,FALSE)+VLOOKUP(D3,ScoreData!B:F,5,FALSE)</f>
        <v>32</v>
      </c>
      <c r="H3" s="52">
        <f aca="true" t="shared" si="1" ref="H3:H8">E3+F3</f>
        <v>57</v>
      </c>
    </row>
    <row r="4" spans="1:8" ht="18.75">
      <c r="A4" s="3">
        <f t="shared" si="0"/>
        <v>2</v>
      </c>
      <c r="B4" s="1" t="s">
        <v>56</v>
      </c>
      <c r="C4" s="6" t="s">
        <v>50</v>
      </c>
      <c r="D4" s="6" t="s">
        <v>47</v>
      </c>
      <c r="E4" s="1">
        <f>VLOOKUP(C4,ScoreData!B:H,7,FALSE)</f>
        <v>25</v>
      </c>
      <c r="F4" s="1">
        <f>VLOOKUP(D4,ScoreData!B:H,7,FALSE)</f>
        <v>31</v>
      </c>
      <c r="G4" s="1">
        <f>VLOOKUP(C4,ScoreData!B:F,5,FALSE)+VLOOKUP(D4,ScoreData!B:F,5,FALSE)</f>
        <v>37</v>
      </c>
      <c r="H4" s="53">
        <f t="shared" si="1"/>
        <v>56</v>
      </c>
    </row>
    <row r="5" spans="1:8" ht="18.75">
      <c r="A5" s="3">
        <f t="shared" si="0"/>
        <v>3</v>
      </c>
      <c r="B5" s="1" t="s">
        <v>55</v>
      </c>
      <c r="C5" s="6" t="s">
        <v>49</v>
      </c>
      <c r="D5" s="6" t="s">
        <v>52</v>
      </c>
      <c r="E5" s="1">
        <f>VLOOKUP(C5,ScoreData!B:H,7,FALSE)</f>
        <v>32</v>
      </c>
      <c r="F5" s="1">
        <f>VLOOKUP(D5,ScoreData!B:H,7,FALSE)</f>
        <v>24</v>
      </c>
      <c r="G5" s="1">
        <f>VLOOKUP(C5,ScoreData!B:F,5,FALSE)+VLOOKUP(D5,ScoreData!B:F,5,FALSE)</f>
        <v>50</v>
      </c>
      <c r="H5" s="53">
        <f t="shared" si="1"/>
        <v>56</v>
      </c>
    </row>
    <row r="6" spans="1:8" ht="18.75">
      <c r="A6" s="3">
        <f t="shared" si="0"/>
        <v>4</v>
      </c>
      <c r="B6" s="1" t="s">
        <v>31</v>
      </c>
      <c r="C6" s="6" t="s">
        <v>30</v>
      </c>
      <c r="D6" s="6" t="s">
        <v>29</v>
      </c>
      <c r="E6" s="1">
        <f>VLOOKUP(C6,ScoreData!B:H,7,FALSE)</f>
        <v>21</v>
      </c>
      <c r="F6" s="1">
        <f>VLOOKUP(D6,ScoreData!B:H,7,FALSE)</f>
        <v>27</v>
      </c>
      <c r="G6" s="1">
        <f>VLOOKUP(C6,ScoreData!B:F,5,FALSE)+VLOOKUP(D6,ScoreData!B:F,5,FALSE)</f>
        <v>34</v>
      </c>
      <c r="H6" s="53">
        <f t="shared" si="1"/>
        <v>48</v>
      </c>
    </row>
    <row r="7" spans="1:8" ht="18.75">
      <c r="A7" s="3">
        <f t="shared" si="0"/>
        <v>5</v>
      </c>
      <c r="B7" s="1" t="s">
        <v>54</v>
      </c>
      <c r="C7" s="6" t="s">
        <v>48</v>
      </c>
      <c r="D7" s="6" t="s">
        <v>7</v>
      </c>
      <c r="E7" s="1">
        <f>VLOOKUP(C7,ScoreData!B:H,7,FALSE)</f>
        <v>25</v>
      </c>
      <c r="F7" s="1">
        <f>VLOOKUP(D7,ScoreData!B:H,7,FALSE)</f>
        <v>22</v>
      </c>
      <c r="G7" s="1">
        <f>VLOOKUP(C7,ScoreData!B:F,5,FALSE)+VLOOKUP(D7,ScoreData!B:F,5,FALSE)</f>
        <v>37</v>
      </c>
      <c r="H7" s="53">
        <f t="shared" si="1"/>
        <v>47</v>
      </c>
    </row>
    <row r="8" spans="1:8" ht="18.75">
      <c r="A8" s="3">
        <f t="shared" si="0"/>
        <v>6</v>
      </c>
      <c r="B8" s="1" t="s">
        <v>60</v>
      </c>
      <c r="C8" s="6" t="s">
        <v>58</v>
      </c>
      <c r="D8" s="6" t="s">
        <v>59</v>
      </c>
      <c r="E8" s="1">
        <f>VLOOKUP(C8,ScoreData!B:H,7,FALSE)</f>
        <v>18</v>
      </c>
      <c r="F8" s="1">
        <f>VLOOKUP(D8,ScoreData!B:H,7,FALSE)</f>
        <v>23</v>
      </c>
      <c r="G8" s="1">
        <f>VLOOKUP(C8,ScoreData!B:F,5,FALSE)+VLOOKUP(D8,ScoreData!B:F,5,FALSE)</f>
        <v>22</v>
      </c>
      <c r="H8" s="53">
        <f t="shared" si="1"/>
        <v>41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7"/>
  <dimension ref="A1:I30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20.00390625" style="0" customWidth="1"/>
    <col min="2" max="2" width="18.421875" style="0" customWidth="1"/>
  </cols>
  <sheetData>
    <row r="1" ht="13.5" thickBot="1">
      <c r="A1" t="s">
        <v>12</v>
      </c>
    </row>
    <row r="2" spans="5:9" ht="12.75">
      <c r="E2" s="32"/>
      <c r="F2" s="33"/>
      <c r="G2" s="33"/>
      <c r="H2" s="33"/>
      <c r="I2" s="34"/>
    </row>
    <row r="3" spans="1:9" ht="12.75">
      <c r="A3" s="44" t="s">
        <v>20</v>
      </c>
      <c r="B3" t="s">
        <v>110</v>
      </c>
      <c r="C3">
        <f>MIN(ScoreData!I3:I16)</f>
        <v>-8</v>
      </c>
      <c r="E3" s="35"/>
      <c r="F3" s="36"/>
      <c r="G3" s="37" t="s">
        <v>13</v>
      </c>
      <c r="H3" s="38"/>
      <c r="I3" s="39"/>
    </row>
    <row r="4" spans="1:9" ht="12.75">
      <c r="A4" s="44" t="s">
        <v>21</v>
      </c>
      <c r="B4" t="s">
        <v>111</v>
      </c>
      <c r="C4">
        <f>MIN(ScoreData!I18:I31)</f>
        <v>-6</v>
      </c>
      <c r="E4" s="35"/>
      <c r="F4" s="36"/>
      <c r="G4" s="38" t="str">
        <f>'Scandi Cup'!B3</f>
        <v>Rossy Madsen</v>
      </c>
      <c r="H4" s="36"/>
      <c r="I4" s="39"/>
    </row>
    <row r="5" spans="5:9" ht="12.75">
      <c r="E5" s="35"/>
      <c r="F5" s="36"/>
      <c r="G5" s="38"/>
      <c r="H5" s="36"/>
      <c r="I5" s="40"/>
    </row>
    <row r="6" spans="1:9" ht="12.75">
      <c r="A6" s="44" t="s">
        <v>26</v>
      </c>
      <c r="B6" t="str">
        <f>Men!B22</f>
        <v>Eric Ullner</v>
      </c>
      <c r="C6">
        <f>Men!H22</f>
        <v>15</v>
      </c>
      <c r="E6" s="65"/>
      <c r="F6" s="66"/>
      <c r="G6" s="67" t="s">
        <v>46</v>
      </c>
      <c r="H6" s="66"/>
      <c r="I6" s="68"/>
    </row>
    <row r="7" spans="1:9" ht="12.75">
      <c r="A7" s="44" t="s">
        <v>27</v>
      </c>
      <c r="B7" t="str">
        <f>Men!B21</f>
        <v>Johan Groth</v>
      </c>
      <c r="C7">
        <f>Men!H21</f>
        <v>18</v>
      </c>
      <c r="E7" s="65"/>
      <c r="F7" s="66"/>
      <c r="G7" s="69" t="str">
        <f>Men!B2</f>
        <v>Calle Eklund</v>
      </c>
      <c r="H7" s="66"/>
      <c r="I7" s="68"/>
    </row>
    <row r="8" spans="1:9" ht="12.75">
      <c r="A8" s="44" t="s">
        <v>34</v>
      </c>
      <c r="B8" t="str">
        <f>Ladies!B8</f>
        <v>Kimiyo Helgesen</v>
      </c>
      <c r="C8">
        <f>Ladies!H8</f>
        <v>21</v>
      </c>
      <c r="E8" s="35"/>
      <c r="F8" s="36"/>
      <c r="G8" s="38"/>
      <c r="H8" s="36"/>
      <c r="I8" s="40"/>
    </row>
    <row r="9" spans="1:9" ht="12.75">
      <c r="A9" s="44" t="s">
        <v>16</v>
      </c>
      <c r="B9" t="str">
        <f>'Scandi Cup'!B9</f>
        <v>Lars Werner</v>
      </c>
      <c r="C9">
        <f>'Scandi Cup'!H9</f>
        <v>29</v>
      </c>
      <c r="E9" s="35"/>
      <c r="F9" s="36"/>
      <c r="G9" s="37" t="s">
        <v>32</v>
      </c>
      <c r="H9" s="36"/>
      <c r="I9" s="40"/>
    </row>
    <row r="10" spans="5:9" ht="12.75">
      <c r="E10" s="35"/>
      <c r="F10" s="36"/>
      <c r="G10" s="38" t="str">
        <f>Men!B3</f>
        <v>Eero Tammila</v>
      </c>
      <c r="H10" s="36"/>
      <c r="I10" s="40"/>
    </row>
    <row r="11" spans="1:9" ht="12.75">
      <c r="A11" s="44" t="s">
        <v>24</v>
      </c>
      <c r="B11" t="s">
        <v>112</v>
      </c>
      <c r="C11">
        <v>95</v>
      </c>
      <c r="E11" s="35"/>
      <c r="F11" s="36"/>
      <c r="G11" s="38"/>
      <c r="H11" s="36"/>
      <c r="I11" s="40"/>
    </row>
    <row r="12" spans="1:9" ht="12.75">
      <c r="A12" s="44" t="s">
        <v>25</v>
      </c>
      <c r="B12" t="s">
        <v>113</v>
      </c>
      <c r="C12">
        <v>82</v>
      </c>
      <c r="E12" s="35"/>
      <c r="F12" s="36"/>
      <c r="G12" s="37" t="s">
        <v>33</v>
      </c>
      <c r="H12" s="36"/>
      <c r="I12" s="40"/>
    </row>
    <row r="13" spans="3:9" ht="12.75">
      <c r="C13" s="64" t="s">
        <v>45</v>
      </c>
      <c r="E13" s="35"/>
      <c r="F13" s="36"/>
      <c r="G13" s="38" t="str">
        <f>Men!B4</f>
        <v>Tomo Bystedt</v>
      </c>
      <c r="H13" s="36"/>
      <c r="I13" s="40"/>
    </row>
    <row r="14" spans="1:9" ht="12.75">
      <c r="A14" s="44" t="s">
        <v>114</v>
      </c>
      <c r="B14" t="s">
        <v>120</v>
      </c>
      <c r="C14">
        <v>114</v>
      </c>
      <c r="E14" s="35"/>
      <c r="F14" s="36"/>
      <c r="G14" s="36"/>
      <c r="H14" s="36"/>
      <c r="I14" s="40"/>
    </row>
    <row r="15" spans="1:9" ht="12.75">
      <c r="A15" s="44" t="s">
        <v>115</v>
      </c>
      <c r="B15" t="s">
        <v>121</v>
      </c>
      <c r="C15">
        <v>440</v>
      </c>
      <c r="E15" s="35"/>
      <c r="F15" s="36"/>
      <c r="G15" s="37" t="s">
        <v>14</v>
      </c>
      <c r="H15" s="36"/>
      <c r="I15" s="40"/>
    </row>
    <row r="16" spans="1:9" ht="12.75">
      <c r="A16" s="44" t="s">
        <v>116</v>
      </c>
      <c r="B16" t="s">
        <v>122</v>
      </c>
      <c r="C16">
        <v>239</v>
      </c>
      <c r="E16" s="35"/>
      <c r="F16" s="36"/>
      <c r="G16" s="38" t="str">
        <f>Ladies!B2</f>
        <v>Rossy Madsen</v>
      </c>
      <c r="H16" s="36"/>
      <c r="I16" s="40"/>
    </row>
    <row r="17" spans="1:9" ht="12.75">
      <c r="A17" s="44" t="s">
        <v>117</v>
      </c>
      <c r="B17" t="s">
        <v>123</v>
      </c>
      <c r="C17">
        <v>325</v>
      </c>
      <c r="E17" s="35"/>
      <c r="F17" s="36"/>
      <c r="G17" s="36"/>
      <c r="H17" s="36"/>
      <c r="I17" s="40"/>
    </row>
    <row r="18" spans="1:9" ht="12.75">
      <c r="A18" s="44" t="s">
        <v>118</v>
      </c>
      <c r="B18" t="s">
        <v>124</v>
      </c>
      <c r="C18">
        <v>750</v>
      </c>
      <c r="E18" s="35"/>
      <c r="F18" s="36"/>
      <c r="G18" s="37" t="s">
        <v>17</v>
      </c>
      <c r="H18" s="36"/>
      <c r="I18" s="40"/>
    </row>
    <row r="19" spans="1:9" ht="12.75">
      <c r="A19" s="44" t="s">
        <v>119</v>
      </c>
      <c r="B19" t="s">
        <v>125</v>
      </c>
      <c r="C19">
        <v>14</v>
      </c>
      <c r="E19" s="35"/>
      <c r="F19" s="36"/>
      <c r="G19" s="38" t="str">
        <f>Ladies!B3</f>
        <v>Pernille Storm</v>
      </c>
      <c r="H19" s="36"/>
      <c r="I19" s="40"/>
    </row>
    <row r="20" spans="1:9" ht="12.75">
      <c r="A20" s="44"/>
      <c r="E20" s="35"/>
      <c r="F20" s="36"/>
      <c r="G20" s="38"/>
      <c r="H20" s="36"/>
      <c r="I20" s="40"/>
    </row>
    <row r="21" spans="1:9" ht="12.75">
      <c r="A21" s="44" t="s">
        <v>22</v>
      </c>
      <c r="B21" t="s">
        <v>126</v>
      </c>
      <c r="C21" t="s">
        <v>127</v>
      </c>
      <c r="E21" s="35"/>
      <c r="F21" s="36"/>
      <c r="G21" s="37" t="s">
        <v>18</v>
      </c>
      <c r="H21" s="36"/>
      <c r="I21" s="40"/>
    </row>
    <row r="22" spans="1:9" ht="12.75">
      <c r="A22" s="44" t="s">
        <v>23</v>
      </c>
      <c r="B22" t="s">
        <v>128</v>
      </c>
      <c r="C22" t="s">
        <v>129</v>
      </c>
      <c r="E22" s="35"/>
      <c r="F22" s="36"/>
      <c r="G22" s="38" t="str">
        <f>Ladies!B4</f>
        <v>Maja Werner</v>
      </c>
      <c r="H22" s="36"/>
      <c r="I22" s="40"/>
    </row>
    <row r="23" spans="5:9" ht="12.75">
      <c r="E23" s="35"/>
      <c r="F23" s="36"/>
      <c r="G23" s="38"/>
      <c r="H23" s="36"/>
      <c r="I23" s="40"/>
    </row>
    <row r="24" spans="5:9" ht="12.75">
      <c r="E24" s="35"/>
      <c r="F24" s="36"/>
      <c r="G24" s="37" t="s">
        <v>19</v>
      </c>
      <c r="H24" s="36"/>
      <c r="I24" s="40"/>
    </row>
    <row r="25" spans="5:9" ht="12.75">
      <c r="E25" s="35"/>
      <c r="F25" s="36"/>
      <c r="G25" s="38" t="str">
        <f>'Pair-Cup'!B3</f>
        <v>Lars &amp; Maja</v>
      </c>
      <c r="H25" s="36"/>
      <c r="I25" s="40"/>
    </row>
    <row r="26" spans="5:9" ht="12.75">
      <c r="E26" s="35"/>
      <c r="F26" s="36"/>
      <c r="G26" s="36"/>
      <c r="H26" s="36"/>
      <c r="I26" s="40"/>
    </row>
    <row r="27" spans="1:9" ht="12.75">
      <c r="A27" s="25"/>
      <c r="E27" s="35"/>
      <c r="F27" s="36"/>
      <c r="G27" s="83" t="s">
        <v>15</v>
      </c>
      <c r="H27" s="36"/>
      <c r="I27" s="40"/>
    </row>
    <row r="28" spans="1:9" ht="12.75">
      <c r="A28" s="24"/>
      <c r="E28" s="35"/>
      <c r="F28" s="36"/>
      <c r="G28" s="84">
        <f>Juniors!B3</f>
        <v>0</v>
      </c>
      <c r="H28" s="36"/>
      <c r="I28" s="40"/>
    </row>
    <row r="29" spans="1:9" ht="13.5" thickBot="1">
      <c r="A29" s="24"/>
      <c r="E29" s="41"/>
      <c r="F29" s="42"/>
      <c r="G29" s="42"/>
      <c r="H29" s="42"/>
      <c r="I29" s="43"/>
    </row>
    <row r="30" ht="12.75">
      <c r="A30" s="24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"/>
  <dimension ref="A1:K32"/>
  <sheetViews>
    <sheetView workbookViewId="0" topLeftCell="A1">
      <pane ySplit="2" topLeftCell="BM3" activePane="bottomLeft" state="frozen"/>
      <selection pane="topLeft" activeCell="A1" sqref="A1"/>
      <selection pane="bottomLeft" activeCell="L20" sqref="L20"/>
    </sheetView>
  </sheetViews>
  <sheetFormatPr defaultColWidth="9.140625" defaultRowHeight="12.75"/>
  <cols>
    <col min="1" max="1" width="9.140625" style="2" customWidth="1"/>
    <col min="2" max="2" width="34.421875" style="1" customWidth="1"/>
    <col min="3" max="3" width="11.140625" style="1" customWidth="1"/>
    <col min="4" max="4" width="10.421875" style="1" customWidth="1"/>
    <col min="5" max="5" width="8.28125" style="1" bestFit="1" customWidth="1"/>
    <col min="6" max="7" width="9.140625" style="1" customWidth="1"/>
    <col min="8" max="8" width="14.421875" style="1" customWidth="1"/>
    <col min="9" max="9" width="7.57421875" style="1" bestFit="1" customWidth="1"/>
    <col min="10" max="10" width="3.140625" style="2" customWidth="1"/>
    <col min="11" max="16384" width="9.140625" style="2" customWidth="1"/>
  </cols>
  <sheetData>
    <row r="1" spans="1:8" ht="15.75">
      <c r="A1" s="1" t="s">
        <v>108</v>
      </c>
      <c r="C1" s="3"/>
      <c r="D1" s="3"/>
      <c r="E1" s="3"/>
      <c r="F1" s="3"/>
      <c r="G1" s="3"/>
      <c r="H1" s="3"/>
    </row>
    <row r="2" spans="1:11" ht="16.5" thickBot="1">
      <c r="A2" s="7"/>
      <c r="B2" s="7"/>
      <c r="C2" s="8" t="s">
        <v>0</v>
      </c>
      <c r="D2" s="9" t="s">
        <v>1</v>
      </c>
      <c r="E2" s="10" t="s">
        <v>2</v>
      </c>
      <c r="F2" s="10" t="s">
        <v>3</v>
      </c>
      <c r="G2" s="10" t="s">
        <v>4</v>
      </c>
      <c r="H2" s="15" t="s">
        <v>5</v>
      </c>
      <c r="I2" s="7" t="s">
        <v>6</v>
      </c>
      <c r="J2" s="75" t="s">
        <v>57</v>
      </c>
      <c r="K2" s="2" t="s">
        <v>61</v>
      </c>
    </row>
    <row r="3" spans="1:11" ht="15.75">
      <c r="A3" s="6">
        <v>1</v>
      </c>
      <c r="B3" s="54" t="s">
        <v>64</v>
      </c>
      <c r="C3" s="55">
        <v>51</v>
      </c>
      <c r="D3" s="56">
        <v>43</v>
      </c>
      <c r="E3" s="57">
        <f aca="true" t="shared" si="0" ref="E3:E9">C3+D3</f>
        <v>94</v>
      </c>
      <c r="F3" s="6">
        <v>13</v>
      </c>
      <c r="G3" s="57">
        <f aca="true" t="shared" si="1" ref="G3:G9">E3-F3</f>
        <v>81</v>
      </c>
      <c r="H3" s="58">
        <v>27</v>
      </c>
      <c r="I3" s="6">
        <f>D3-C3</f>
        <v>-8</v>
      </c>
      <c r="J3" s="45"/>
      <c r="K3" s="45"/>
    </row>
    <row r="4" spans="1:11" ht="15.75">
      <c r="A4" s="6">
        <f aca="true" t="shared" si="2" ref="A4:A31">A3+1</f>
        <v>2</v>
      </c>
      <c r="B4" s="54" t="s">
        <v>65</v>
      </c>
      <c r="C4" s="59">
        <v>55</v>
      </c>
      <c r="D4" s="60">
        <v>55</v>
      </c>
      <c r="E4" s="57">
        <f t="shared" si="0"/>
        <v>110</v>
      </c>
      <c r="F4" s="6">
        <v>21</v>
      </c>
      <c r="G4" s="57">
        <f t="shared" si="1"/>
        <v>89</v>
      </c>
      <c r="H4" s="61">
        <v>22</v>
      </c>
      <c r="I4" s="6">
        <f aca="true" t="shared" si="3" ref="I4:I17">D4-C4</f>
        <v>0</v>
      </c>
      <c r="J4" s="45"/>
      <c r="K4" s="45"/>
    </row>
    <row r="5" spans="1:11" ht="15.75">
      <c r="A5" s="6">
        <f t="shared" si="2"/>
        <v>3</v>
      </c>
      <c r="B5" s="54" t="s">
        <v>66</v>
      </c>
      <c r="C5" s="59">
        <v>64</v>
      </c>
      <c r="D5" s="60">
        <v>61</v>
      </c>
      <c r="E5" s="57">
        <f t="shared" si="0"/>
        <v>125</v>
      </c>
      <c r="F5" s="6">
        <v>30</v>
      </c>
      <c r="G5" s="57">
        <f t="shared" si="1"/>
        <v>95</v>
      </c>
      <c r="H5" s="61">
        <v>18</v>
      </c>
      <c r="I5" s="6">
        <f t="shared" si="3"/>
        <v>-3</v>
      </c>
      <c r="J5" s="45"/>
      <c r="K5" s="45"/>
    </row>
    <row r="6" spans="1:11" ht="15.75">
      <c r="A6" s="63">
        <f t="shared" si="2"/>
        <v>4</v>
      </c>
      <c r="B6" s="4" t="s">
        <v>67</v>
      </c>
      <c r="C6" s="28">
        <v>52</v>
      </c>
      <c r="D6" s="29">
        <v>53</v>
      </c>
      <c r="E6" s="3">
        <f t="shared" si="0"/>
        <v>105</v>
      </c>
      <c r="F6" s="1">
        <v>16</v>
      </c>
      <c r="G6" s="3">
        <f t="shared" si="1"/>
        <v>89</v>
      </c>
      <c r="H6" s="31">
        <v>25</v>
      </c>
      <c r="I6" s="6">
        <f t="shared" si="3"/>
        <v>1</v>
      </c>
      <c r="J6" s="74"/>
      <c r="K6" s="45"/>
    </row>
    <row r="7" spans="1:11" ht="15.75">
      <c r="A7" s="5">
        <f>A6+1</f>
        <v>5</v>
      </c>
      <c r="B7" s="4" t="s">
        <v>68</v>
      </c>
      <c r="C7" s="28">
        <v>57</v>
      </c>
      <c r="D7" s="29">
        <v>51</v>
      </c>
      <c r="E7" s="3">
        <f t="shared" si="0"/>
        <v>108</v>
      </c>
      <c r="F7" s="1">
        <v>21</v>
      </c>
      <c r="G7" s="3">
        <f t="shared" si="1"/>
        <v>87</v>
      </c>
      <c r="H7" s="31">
        <v>21</v>
      </c>
      <c r="I7" s="6">
        <f t="shared" si="3"/>
        <v>-6</v>
      </c>
      <c r="J7" s="45"/>
      <c r="K7" s="45"/>
    </row>
    <row r="8" spans="1:11" ht="15.75">
      <c r="A8" s="1">
        <f t="shared" si="2"/>
        <v>6</v>
      </c>
      <c r="B8" s="4" t="s">
        <v>69</v>
      </c>
      <c r="C8" s="28">
        <v>54</v>
      </c>
      <c r="D8" s="29">
        <v>48</v>
      </c>
      <c r="E8" s="3">
        <f t="shared" si="0"/>
        <v>102</v>
      </c>
      <c r="F8" s="1">
        <v>18</v>
      </c>
      <c r="G8" s="3">
        <f t="shared" si="1"/>
        <v>84</v>
      </c>
      <c r="H8" s="31">
        <v>26</v>
      </c>
      <c r="I8" s="6">
        <f t="shared" si="3"/>
        <v>-6</v>
      </c>
      <c r="J8" s="45"/>
      <c r="K8" s="45"/>
    </row>
    <row r="9" spans="1:11" ht="15.75">
      <c r="A9" s="1">
        <f t="shared" si="2"/>
        <v>7</v>
      </c>
      <c r="B9" s="4" t="s">
        <v>71</v>
      </c>
      <c r="C9" s="28">
        <v>50</v>
      </c>
      <c r="D9" s="29">
        <v>54</v>
      </c>
      <c r="E9" s="3">
        <f t="shared" si="0"/>
        <v>104</v>
      </c>
      <c r="F9" s="1">
        <v>22</v>
      </c>
      <c r="G9" s="3">
        <f t="shared" si="1"/>
        <v>82</v>
      </c>
      <c r="H9" s="31">
        <v>28</v>
      </c>
      <c r="I9" s="6">
        <f t="shared" si="3"/>
        <v>4</v>
      </c>
      <c r="J9" s="45"/>
      <c r="K9" s="45" t="s">
        <v>62</v>
      </c>
    </row>
    <row r="10" spans="1:11" ht="15.75">
      <c r="A10" s="6">
        <f t="shared" si="2"/>
        <v>8</v>
      </c>
      <c r="B10" s="54" t="s">
        <v>73</v>
      </c>
      <c r="C10" s="59">
        <v>50</v>
      </c>
      <c r="D10" s="60">
        <v>46</v>
      </c>
      <c r="E10" s="57">
        <f aca="true" t="shared" si="4" ref="E10:E23">C10+D10</f>
        <v>96</v>
      </c>
      <c r="F10" s="6">
        <v>16</v>
      </c>
      <c r="G10" s="57">
        <f aca="true" t="shared" si="5" ref="G10:G23">E10-F10</f>
        <v>80</v>
      </c>
      <c r="H10" s="61">
        <v>29</v>
      </c>
      <c r="I10" s="6">
        <f t="shared" si="3"/>
        <v>-4</v>
      </c>
      <c r="J10" s="45"/>
      <c r="K10" s="45"/>
    </row>
    <row r="11" spans="1:10" ht="15.75">
      <c r="A11" s="6">
        <f t="shared" si="2"/>
        <v>9</v>
      </c>
      <c r="B11" s="54" t="s">
        <v>75</v>
      </c>
      <c r="C11" s="59">
        <v>58</v>
      </c>
      <c r="D11" s="60">
        <v>55</v>
      </c>
      <c r="E11" s="57">
        <f t="shared" si="4"/>
        <v>113</v>
      </c>
      <c r="F11" s="6">
        <v>24</v>
      </c>
      <c r="G11" s="57">
        <f t="shared" si="5"/>
        <v>89</v>
      </c>
      <c r="H11" s="61">
        <v>23</v>
      </c>
      <c r="I11" s="6">
        <f t="shared" si="3"/>
        <v>-3</v>
      </c>
      <c r="J11" s="45"/>
    </row>
    <row r="12" spans="1:10" ht="15.75">
      <c r="A12" s="6">
        <f t="shared" si="2"/>
        <v>10</v>
      </c>
      <c r="B12" s="54" t="s">
        <v>76</v>
      </c>
      <c r="C12" s="59">
        <v>56</v>
      </c>
      <c r="D12" s="60">
        <v>54</v>
      </c>
      <c r="E12" s="57">
        <f t="shared" si="4"/>
        <v>110</v>
      </c>
      <c r="F12" s="6">
        <v>22</v>
      </c>
      <c r="G12" s="57">
        <f t="shared" si="5"/>
        <v>88</v>
      </c>
      <c r="H12" s="61">
        <v>23</v>
      </c>
      <c r="I12" s="6">
        <f t="shared" si="3"/>
        <v>-2</v>
      </c>
      <c r="J12" s="45"/>
    </row>
    <row r="13" spans="1:11" ht="15.75">
      <c r="A13" s="6">
        <f t="shared" si="2"/>
        <v>11</v>
      </c>
      <c r="B13" s="54" t="s">
        <v>78</v>
      </c>
      <c r="C13" s="59">
        <v>56</v>
      </c>
      <c r="D13" s="60">
        <v>53</v>
      </c>
      <c r="E13" s="57">
        <f t="shared" si="4"/>
        <v>109</v>
      </c>
      <c r="F13" s="6">
        <v>20</v>
      </c>
      <c r="G13" s="57">
        <f t="shared" si="5"/>
        <v>89</v>
      </c>
      <c r="H13" s="61">
        <v>24</v>
      </c>
      <c r="I13" s="6">
        <f t="shared" si="3"/>
        <v>-3</v>
      </c>
      <c r="J13" s="45"/>
      <c r="K13" s="45"/>
    </row>
    <row r="14" spans="1:11" ht="15.75">
      <c r="A14" s="1">
        <f t="shared" si="2"/>
        <v>12</v>
      </c>
      <c r="B14" s="4" t="s">
        <v>79</v>
      </c>
      <c r="C14" s="28">
        <v>44</v>
      </c>
      <c r="D14" s="29">
        <v>38</v>
      </c>
      <c r="E14" s="3">
        <f t="shared" si="4"/>
        <v>82</v>
      </c>
      <c r="F14" s="1">
        <v>3</v>
      </c>
      <c r="G14" s="3">
        <f t="shared" si="5"/>
        <v>79</v>
      </c>
      <c r="H14" s="31">
        <v>29</v>
      </c>
      <c r="I14" s="6">
        <f t="shared" si="3"/>
        <v>-6</v>
      </c>
      <c r="J14" s="74"/>
      <c r="K14" s="45"/>
    </row>
    <row r="15" spans="1:11" ht="15.75">
      <c r="A15" s="1">
        <f t="shared" si="2"/>
        <v>13</v>
      </c>
      <c r="B15" s="4" t="s">
        <v>80</v>
      </c>
      <c r="C15" s="28">
        <v>48</v>
      </c>
      <c r="D15" s="29">
        <v>47</v>
      </c>
      <c r="E15" s="3">
        <f t="shared" si="4"/>
        <v>95</v>
      </c>
      <c r="F15" s="1">
        <v>9</v>
      </c>
      <c r="G15" s="3">
        <f t="shared" si="5"/>
        <v>86</v>
      </c>
      <c r="H15" s="31">
        <v>23</v>
      </c>
      <c r="I15" s="6">
        <f t="shared" si="3"/>
        <v>-1</v>
      </c>
      <c r="J15" s="45"/>
      <c r="K15" s="45"/>
    </row>
    <row r="16" spans="1:11" ht="15.75">
      <c r="A16" s="5">
        <f t="shared" si="2"/>
        <v>14</v>
      </c>
      <c r="B16" s="4" t="s">
        <v>82</v>
      </c>
      <c r="C16" s="28">
        <v>66</v>
      </c>
      <c r="D16" s="29">
        <v>63</v>
      </c>
      <c r="E16" s="3">
        <f t="shared" si="4"/>
        <v>129</v>
      </c>
      <c r="F16" s="1">
        <v>36</v>
      </c>
      <c r="G16" s="3">
        <f t="shared" si="5"/>
        <v>93</v>
      </c>
      <c r="H16" s="31">
        <v>21</v>
      </c>
      <c r="I16" s="6">
        <f t="shared" si="3"/>
        <v>-3</v>
      </c>
      <c r="J16" s="45"/>
      <c r="K16" s="45"/>
    </row>
    <row r="17" spans="1:11" ht="15.75">
      <c r="A17" s="76">
        <f t="shared" si="2"/>
        <v>15</v>
      </c>
      <c r="B17" s="77" t="s">
        <v>83</v>
      </c>
      <c r="C17" s="28">
        <v>48</v>
      </c>
      <c r="D17" s="29">
        <v>47</v>
      </c>
      <c r="E17" s="78">
        <f t="shared" si="4"/>
        <v>95</v>
      </c>
      <c r="F17" s="79">
        <v>18</v>
      </c>
      <c r="G17" s="78">
        <f t="shared" si="5"/>
        <v>77</v>
      </c>
      <c r="H17" s="31">
        <v>31</v>
      </c>
      <c r="I17" s="6">
        <f t="shared" si="3"/>
        <v>-1</v>
      </c>
      <c r="J17" s="45"/>
      <c r="K17" s="45"/>
    </row>
    <row r="18" spans="1:11" ht="15.75">
      <c r="A18" s="62">
        <f t="shared" si="2"/>
        <v>16</v>
      </c>
      <c r="B18" s="62" t="s">
        <v>84</v>
      </c>
      <c r="C18" s="55">
        <v>55</v>
      </c>
      <c r="D18" s="56">
        <v>52</v>
      </c>
      <c r="E18" s="81">
        <f t="shared" si="4"/>
        <v>107</v>
      </c>
      <c r="F18" s="62">
        <v>15</v>
      </c>
      <c r="G18" s="81">
        <f t="shared" si="5"/>
        <v>92</v>
      </c>
      <c r="H18" s="58">
        <v>18</v>
      </c>
      <c r="I18" s="62">
        <f>C18-D18</f>
        <v>3</v>
      </c>
      <c r="J18" s="45"/>
      <c r="K18" s="45"/>
    </row>
    <row r="19" spans="1:11" ht="15.75">
      <c r="A19" s="6">
        <f t="shared" si="2"/>
        <v>17</v>
      </c>
      <c r="B19" s="62" t="s">
        <v>85</v>
      </c>
      <c r="C19" s="55">
        <v>46</v>
      </c>
      <c r="D19" s="56">
        <v>45</v>
      </c>
      <c r="E19" s="57">
        <f t="shared" si="4"/>
        <v>91</v>
      </c>
      <c r="F19" s="6">
        <v>14</v>
      </c>
      <c r="G19" s="57">
        <f t="shared" si="5"/>
        <v>77</v>
      </c>
      <c r="H19" s="58">
        <v>31</v>
      </c>
      <c r="I19" s="62">
        <f aca="true" t="shared" si="6" ref="I19:I31">C19-D19</f>
        <v>1</v>
      </c>
      <c r="J19" s="45"/>
      <c r="K19" s="45"/>
    </row>
    <row r="20" spans="1:11" ht="15.75">
      <c r="A20" s="62">
        <f t="shared" si="2"/>
        <v>18</v>
      </c>
      <c r="B20" s="80" t="s">
        <v>87</v>
      </c>
      <c r="C20" s="59">
        <v>46</v>
      </c>
      <c r="D20" s="60">
        <v>44</v>
      </c>
      <c r="E20" s="70">
        <f t="shared" si="4"/>
        <v>90</v>
      </c>
      <c r="F20" s="62">
        <v>11</v>
      </c>
      <c r="G20" s="71">
        <f t="shared" si="5"/>
        <v>79</v>
      </c>
      <c r="H20" s="61">
        <v>29</v>
      </c>
      <c r="I20" s="62">
        <f t="shared" si="6"/>
        <v>2</v>
      </c>
      <c r="J20" s="45" t="s">
        <v>88</v>
      </c>
      <c r="K20" s="45"/>
    </row>
    <row r="21" spans="1:11" ht="15.75">
      <c r="A21" s="1">
        <f t="shared" si="2"/>
        <v>19</v>
      </c>
      <c r="B21" s="82" t="s">
        <v>100</v>
      </c>
      <c r="C21" s="26">
        <v>54</v>
      </c>
      <c r="D21" s="27">
        <v>49</v>
      </c>
      <c r="E21" s="3">
        <f t="shared" si="4"/>
        <v>103</v>
      </c>
      <c r="F21" s="1">
        <v>14</v>
      </c>
      <c r="G21" s="3">
        <f t="shared" si="5"/>
        <v>89</v>
      </c>
      <c r="H21" s="30">
        <v>24</v>
      </c>
      <c r="I21" s="62">
        <f t="shared" si="6"/>
        <v>5</v>
      </c>
      <c r="J21" s="45"/>
      <c r="K21" s="45"/>
    </row>
    <row r="22" spans="1:11" ht="15.75">
      <c r="A22" s="72">
        <f t="shared" si="2"/>
        <v>20</v>
      </c>
      <c r="B22" s="82" t="s">
        <v>90</v>
      </c>
      <c r="C22" s="28">
        <v>63</v>
      </c>
      <c r="D22" s="29">
        <v>59</v>
      </c>
      <c r="E22" s="73">
        <f t="shared" si="4"/>
        <v>122</v>
      </c>
      <c r="F22" s="72">
        <v>25</v>
      </c>
      <c r="G22" s="73">
        <f t="shared" si="5"/>
        <v>97</v>
      </c>
      <c r="H22" s="31">
        <v>15</v>
      </c>
      <c r="I22" s="62">
        <f t="shared" si="6"/>
        <v>4</v>
      </c>
      <c r="J22" s="45"/>
      <c r="K22" s="45"/>
    </row>
    <row r="23" spans="1:11" ht="15.75">
      <c r="A23" s="1">
        <f t="shared" si="2"/>
        <v>21</v>
      </c>
      <c r="B23" s="1" t="s">
        <v>91</v>
      </c>
      <c r="C23" s="26">
        <v>63</v>
      </c>
      <c r="D23" s="27">
        <v>58</v>
      </c>
      <c r="E23" s="3">
        <f t="shared" si="4"/>
        <v>121</v>
      </c>
      <c r="F23" s="1">
        <v>30</v>
      </c>
      <c r="G23" s="3">
        <f t="shared" si="5"/>
        <v>91</v>
      </c>
      <c r="H23" s="30">
        <v>19</v>
      </c>
      <c r="I23" s="62">
        <f t="shared" si="6"/>
        <v>5</v>
      </c>
      <c r="J23" s="45"/>
      <c r="K23" s="45"/>
    </row>
    <row r="24" spans="1:11" ht="15.75">
      <c r="A24" s="1">
        <f t="shared" si="2"/>
        <v>22</v>
      </c>
      <c r="B24" s="6" t="s">
        <v>93</v>
      </c>
      <c r="C24" s="59">
        <v>45</v>
      </c>
      <c r="D24" s="60">
        <v>45</v>
      </c>
      <c r="E24" s="57">
        <f aca="true" t="shared" si="7" ref="E24:E31">C24+D24</f>
        <v>90</v>
      </c>
      <c r="F24" s="6">
        <v>20</v>
      </c>
      <c r="G24" s="57">
        <f aca="true" t="shared" si="8" ref="G24:G31">E24-F24</f>
        <v>70</v>
      </c>
      <c r="H24" s="61">
        <v>30</v>
      </c>
      <c r="I24" s="62">
        <f t="shared" si="6"/>
        <v>0</v>
      </c>
      <c r="J24" s="45"/>
      <c r="K24" s="45" t="s">
        <v>63</v>
      </c>
    </row>
    <row r="25" spans="1:10" ht="15.75">
      <c r="A25" s="1">
        <f t="shared" si="2"/>
        <v>23</v>
      </c>
      <c r="B25" s="6" t="s">
        <v>95</v>
      </c>
      <c r="C25" s="59">
        <v>47</v>
      </c>
      <c r="D25" s="60">
        <v>53</v>
      </c>
      <c r="E25" s="57">
        <f t="shared" si="7"/>
        <v>100</v>
      </c>
      <c r="F25" s="6">
        <v>20</v>
      </c>
      <c r="G25" s="57">
        <f t="shared" si="8"/>
        <v>80</v>
      </c>
      <c r="H25" s="61">
        <v>24</v>
      </c>
      <c r="I25" s="62">
        <f t="shared" si="6"/>
        <v>-6</v>
      </c>
      <c r="J25" s="45"/>
    </row>
    <row r="26" spans="1:11" ht="15.75">
      <c r="A26" s="5">
        <f t="shared" si="2"/>
        <v>24</v>
      </c>
      <c r="B26" s="6" t="s">
        <v>97</v>
      </c>
      <c r="C26" s="59">
        <v>47</v>
      </c>
      <c r="D26" s="60">
        <v>51</v>
      </c>
      <c r="E26" s="57">
        <f t="shared" si="7"/>
        <v>98</v>
      </c>
      <c r="F26" s="6">
        <v>16</v>
      </c>
      <c r="G26" s="57">
        <f t="shared" si="8"/>
        <v>82</v>
      </c>
      <c r="H26" s="61">
        <v>28</v>
      </c>
      <c r="I26" s="62">
        <f t="shared" si="6"/>
        <v>-4</v>
      </c>
      <c r="J26" s="45" t="s">
        <v>88</v>
      </c>
      <c r="K26" s="45"/>
    </row>
    <row r="27" spans="1:10" ht="15.75">
      <c r="A27" s="5">
        <f t="shared" si="2"/>
        <v>25</v>
      </c>
      <c r="B27" s="6" t="s">
        <v>98</v>
      </c>
      <c r="C27" s="59">
        <v>54</v>
      </c>
      <c r="D27" s="60">
        <v>54</v>
      </c>
      <c r="E27" s="57">
        <f t="shared" si="7"/>
        <v>108</v>
      </c>
      <c r="F27" s="6">
        <v>23</v>
      </c>
      <c r="G27" s="57">
        <f t="shared" si="8"/>
        <v>85</v>
      </c>
      <c r="H27" s="61">
        <v>25</v>
      </c>
      <c r="I27" s="62">
        <f t="shared" si="6"/>
        <v>0</v>
      </c>
      <c r="J27" s="45"/>
    </row>
    <row r="28" spans="1:10" ht="15.75">
      <c r="A28" s="1">
        <f t="shared" si="2"/>
        <v>26</v>
      </c>
      <c r="B28" s="1" t="s">
        <v>99</v>
      </c>
      <c r="C28" s="28">
        <v>59</v>
      </c>
      <c r="D28" s="29">
        <v>49</v>
      </c>
      <c r="E28" s="3">
        <f t="shared" si="7"/>
        <v>108</v>
      </c>
      <c r="F28" s="1">
        <v>20</v>
      </c>
      <c r="G28" s="3">
        <f t="shared" si="8"/>
        <v>88</v>
      </c>
      <c r="H28" s="31">
        <v>24</v>
      </c>
      <c r="I28" s="62">
        <f t="shared" si="6"/>
        <v>10</v>
      </c>
      <c r="J28" s="45"/>
    </row>
    <row r="29" spans="1:11" ht="15.75">
      <c r="A29" s="1">
        <f t="shared" si="2"/>
        <v>27</v>
      </c>
      <c r="B29" s="1" t="s">
        <v>102</v>
      </c>
      <c r="C29" s="28">
        <v>57</v>
      </c>
      <c r="D29" s="29">
        <v>55</v>
      </c>
      <c r="E29" s="3">
        <f t="shared" si="7"/>
        <v>112</v>
      </c>
      <c r="F29" s="1">
        <v>25</v>
      </c>
      <c r="G29" s="3">
        <f t="shared" si="8"/>
        <v>87</v>
      </c>
      <c r="H29" s="31">
        <v>23</v>
      </c>
      <c r="I29" s="62">
        <f t="shared" si="6"/>
        <v>2</v>
      </c>
      <c r="J29" s="45"/>
      <c r="K29" s="45"/>
    </row>
    <row r="30" spans="1:11" ht="15.75">
      <c r="A30" s="5">
        <f t="shared" si="2"/>
        <v>28</v>
      </c>
      <c r="B30" s="1" t="s">
        <v>103</v>
      </c>
      <c r="C30" s="28">
        <v>54</v>
      </c>
      <c r="D30" s="29">
        <v>58</v>
      </c>
      <c r="E30" s="3">
        <f t="shared" si="7"/>
        <v>112</v>
      </c>
      <c r="F30" s="1">
        <v>36</v>
      </c>
      <c r="G30" s="3">
        <f t="shared" si="8"/>
        <v>76</v>
      </c>
      <c r="H30" s="31">
        <v>32</v>
      </c>
      <c r="I30" s="62">
        <f t="shared" si="6"/>
        <v>-4</v>
      </c>
      <c r="J30" s="45" t="s">
        <v>88</v>
      </c>
      <c r="K30" s="45"/>
    </row>
    <row r="31" spans="1:11" ht="15.75">
      <c r="A31" s="5">
        <f t="shared" si="2"/>
        <v>29</v>
      </c>
      <c r="B31" s="1" t="s">
        <v>104</v>
      </c>
      <c r="C31" s="28">
        <v>56</v>
      </c>
      <c r="D31" s="29">
        <v>57</v>
      </c>
      <c r="E31" s="3">
        <f t="shared" si="7"/>
        <v>113</v>
      </c>
      <c r="F31" s="1">
        <v>13</v>
      </c>
      <c r="G31" s="3">
        <f t="shared" si="8"/>
        <v>100</v>
      </c>
      <c r="H31" s="31">
        <v>18</v>
      </c>
      <c r="I31" s="62">
        <f t="shared" si="6"/>
        <v>-1</v>
      </c>
      <c r="J31" s="45"/>
      <c r="K31" s="45"/>
    </row>
    <row r="32" ht="15.75">
      <c r="J32" s="45"/>
    </row>
  </sheetData>
  <sheetProtection/>
  <printOptions gridLines="1" headings="1"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Scandinavian Cup Scoring Sheet</dc:title>
  <dc:subject/>
  <dc:creator>Johan Groth</dc:creator>
  <cp:keywords/>
  <dc:description/>
  <cp:lastModifiedBy>gkkjogr</cp:lastModifiedBy>
  <cp:lastPrinted>2003-10-16T14:08:09Z</cp:lastPrinted>
  <dcterms:created xsi:type="dcterms:W3CDTF">2003-10-16T00:59:29Z</dcterms:created>
  <dcterms:modified xsi:type="dcterms:W3CDTF">2005-10-26T07:37:56Z</dcterms:modified>
  <cp:category/>
  <cp:version/>
  <cp:contentType/>
  <cp:contentStatus/>
</cp:coreProperties>
</file>